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<sst xmlns="http://schemas.openxmlformats.org/spreadsheetml/2006/main" count="366" uniqueCount="179">
  <si>
    <t>Round 1</t>
  </si>
  <si>
    <t>Mario Mario</t>
  </si>
  <si>
    <t>Carl Johnson</t>
  </si>
  <si>
    <t>Zero</t>
  </si>
  <si>
    <t>Lloyd Irving</t>
  </si>
  <si>
    <t>Samus Aran</t>
  </si>
  <si>
    <t>Frog</t>
  </si>
  <si>
    <t>Ganondorf Dragmire</t>
  </si>
  <si>
    <t>Auron</t>
  </si>
  <si>
    <t>Solid Snake</t>
  </si>
  <si>
    <t>Zelda</t>
  </si>
  <si>
    <t>Alucard Tepes</t>
  </si>
  <si>
    <t>Sora</t>
  </si>
  <si>
    <t>Kirby</t>
  </si>
  <si>
    <t>Tidus</t>
  </si>
  <si>
    <t>Bowser</t>
  </si>
  <si>
    <t>Ryu (SF)</t>
  </si>
  <si>
    <t>Master Chief</t>
  </si>
  <si>
    <t>Donkey Kong</t>
  </si>
  <si>
    <t>Tommy Vercetti</t>
  </si>
  <si>
    <t>Crono</t>
  </si>
  <si>
    <t>Dante Sparda</t>
  </si>
  <si>
    <t>Vincent Valentine</t>
  </si>
  <si>
    <t>Janus "Magus" Zeal</t>
  </si>
  <si>
    <t>Squall Leonhart</t>
  </si>
  <si>
    <t>Sonic the Hedgehog</t>
  </si>
  <si>
    <t>Diablo</t>
  </si>
  <si>
    <t>Tifa Lockheart</t>
  </si>
  <si>
    <t>Megaman</t>
  </si>
  <si>
    <t>Leon Kennedy</t>
  </si>
  <si>
    <t>Yoshi</t>
  </si>
  <si>
    <t>Revolver Ocelot</t>
  </si>
  <si>
    <t>Round 2</t>
  </si>
  <si>
    <t>Luigi Mario</t>
  </si>
  <si>
    <t>Division finals</t>
  </si>
  <si>
    <t>Quarterfinals</t>
  </si>
  <si>
    <t>Semifinals</t>
  </si>
  <si>
    <t>Finals</t>
  </si>
  <si>
    <t>Semifinals (ToC)</t>
  </si>
  <si>
    <t>Link</t>
  </si>
  <si>
    <t>Sephiroth</t>
  </si>
  <si>
    <t>Finals (ToC)</t>
  </si>
  <si>
    <t>Kratos (GoW)</t>
  </si>
  <si>
    <t>Sarah Kerrigan</t>
  </si>
  <si>
    <t>Ness</t>
  </si>
  <si>
    <t>Gordon Freeman</t>
  </si>
  <si>
    <t>Kefka Palazzo</t>
  </si>
  <si>
    <t>Alucard</t>
  </si>
  <si>
    <t>Vivi Ornitier</t>
  </si>
  <si>
    <t>Cloud Strife</t>
  </si>
  <si>
    <t>Kratos Aurion</t>
  </si>
  <si>
    <t>Sam Fisher</t>
  </si>
  <si>
    <t>Terra Branford</t>
  </si>
  <si>
    <t>KOS-MOS</t>
  </si>
  <si>
    <t>King of all Cosmos</t>
  </si>
  <si>
    <t>R1</t>
  </si>
  <si>
    <t>Main bracket</t>
  </si>
  <si>
    <t>R2</t>
  </si>
  <si>
    <t>DF</t>
  </si>
  <si>
    <t>QF</t>
  </si>
  <si>
    <t>SF</t>
  </si>
  <si>
    <t>FM</t>
  </si>
  <si>
    <t>CH</t>
  </si>
  <si>
    <t>Points</t>
  </si>
  <si>
    <t>Odds</t>
  </si>
  <si>
    <t>OCF</t>
  </si>
  <si>
    <t>Tournament of Champions</t>
  </si>
  <si>
    <t>Joanna Dark</t>
  </si>
  <si>
    <t>Ryu Hayabusa</t>
  </si>
  <si>
    <t>Albert Wesker</t>
  </si>
  <si>
    <t>Rk</t>
  </si>
  <si>
    <t>Yuri Hyuga</t>
  </si>
  <si>
    <t>Riku</t>
  </si>
  <si>
    <t>Yuna</t>
  </si>
  <si>
    <t>Big Boss</t>
  </si>
  <si>
    <t>Manny Calavera</t>
  </si>
  <si>
    <t>Agent 47</t>
  </si>
  <si>
    <t>Cecil Harvey</t>
  </si>
  <si>
    <t>Rikku</t>
  </si>
  <si>
    <t>CATS</t>
  </si>
  <si>
    <t>Knuckles the Echidna</t>
  </si>
  <si>
    <t>Geno</t>
  </si>
  <si>
    <t>Zidane Tribal</t>
  </si>
  <si>
    <t>Jin Kazama</t>
  </si>
  <si>
    <t>Vyse</t>
  </si>
  <si>
    <t>Conker</t>
  </si>
  <si>
    <t>Laharl</t>
  </si>
  <si>
    <t>Pac-Man</t>
  </si>
  <si>
    <t>5:2</t>
  </si>
  <si>
    <t>4:1</t>
  </si>
  <si>
    <t>6:1</t>
  </si>
  <si>
    <t>20:1</t>
  </si>
  <si>
    <t>21:1</t>
  </si>
  <si>
    <t>19:1</t>
  </si>
  <si>
    <t>18:1</t>
  </si>
  <si>
    <t>23:1</t>
  </si>
  <si>
    <t>35:1</t>
  </si>
  <si>
    <t>45:1</t>
  </si>
  <si>
    <t>60:1</t>
  </si>
  <si>
    <t>63:1</t>
  </si>
  <si>
    <t>70:1</t>
  </si>
  <si>
    <t>150:1</t>
  </si>
  <si>
    <t>13:1</t>
  </si>
  <si>
    <t>14:1</t>
  </si>
  <si>
    <t>30:1</t>
  </si>
  <si>
    <t>85:1</t>
  </si>
  <si>
    <t>90:1</t>
  </si>
  <si>
    <t>95:1</t>
  </si>
  <si>
    <t>260:1</t>
  </si>
  <si>
    <t>135:1</t>
  </si>
  <si>
    <t>1:2</t>
  </si>
  <si>
    <t>8:1</t>
  </si>
  <si>
    <t>10:1</t>
  </si>
  <si>
    <t>22:1</t>
  </si>
  <si>
    <t>64:1</t>
  </si>
  <si>
    <t>115:1</t>
  </si>
  <si>
    <t>265:1</t>
  </si>
  <si>
    <t>Dante</t>
  </si>
  <si>
    <t>31:1</t>
  </si>
  <si>
    <t>55:1</t>
  </si>
  <si>
    <t>120:1</t>
  </si>
  <si>
    <t>130:1</t>
  </si>
  <si>
    <t>1:3</t>
  </si>
  <si>
    <t>225:1</t>
  </si>
  <si>
    <t>500:1</t>
  </si>
  <si>
    <t>1000:1</t>
  </si>
  <si>
    <t>3:1</t>
  </si>
  <si>
    <t>29:1</t>
  </si>
  <si>
    <t>32:1</t>
  </si>
  <si>
    <t>65:1</t>
  </si>
  <si>
    <t>250:1</t>
  </si>
  <si>
    <t>2:1</t>
  </si>
  <si>
    <t>2000:1</t>
  </si>
  <si>
    <t>Chun-Li</t>
  </si>
  <si>
    <t>3:4</t>
  </si>
  <si>
    <t>33:1</t>
  </si>
  <si>
    <t>37:1</t>
  </si>
  <si>
    <t>50:1</t>
  </si>
  <si>
    <t>140:1</t>
  </si>
  <si>
    <t>425:1</t>
  </si>
  <si>
    <t>4000:1</t>
  </si>
  <si>
    <t>87:1</t>
  </si>
  <si>
    <t>210:1</t>
  </si>
  <si>
    <t>255:1</t>
  </si>
  <si>
    <t>300:1</t>
  </si>
  <si>
    <t>575:1</t>
  </si>
  <si>
    <t>625:1</t>
  </si>
  <si>
    <t>Picks for each match (152 brackets)</t>
  </si>
  <si>
    <t>175:1</t>
  </si>
  <si>
    <t>275:1</t>
  </si>
  <si>
    <t>650:1</t>
  </si>
  <si>
    <t>1100:1</t>
  </si>
  <si>
    <t>2500:1</t>
  </si>
  <si>
    <t>10000:1</t>
  </si>
  <si>
    <t>25000:1</t>
  </si>
  <si>
    <t>28:1</t>
  </si>
  <si>
    <t>52:1</t>
  </si>
  <si>
    <t>61:1</t>
  </si>
  <si>
    <t>105:1</t>
  </si>
  <si>
    <t>160:1</t>
  </si>
  <si>
    <t>350:1</t>
  </si>
  <si>
    <t>525:1</t>
  </si>
  <si>
    <t>850:1</t>
  </si>
  <si>
    <t>1600:1</t>
  </si>
  <si>
    <t>2400:1</t>
  </si>
  <si>
    <t>3200:1</t>
  </si>
  <si>
    <t>80:1</t>
  </si>
  <si>
    <t>86:1</t>
  </si>
  <si>
    <t>190:1</t>
  </si>
  <si>
    <t>240:1</t>
  </si>
  <si>
    <t>1400:1</t>
  </si>
  <si>
    <t>2200:1</t>
  </si>
  <si>
    <t>3500:1</t>
  </si>
  <si>
    <t>4500:1</t>
  </si>
  <si>
    <t>6500:1</t>
  </si>
  <si>
    <t>13000:1</t>
  </si>
  <si>
    <t>40000:1</t>
  </si>
  <si>
    <t>90000:1</t>
  </si>
  <si>
    <t>Point value and Vegas odds (152 brackets)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</si>
</sst>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i/>
      <sz val="10"/>
      <color indexed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2" fillId="10" borderId="0" xfId="0" applyFont="1" applyFill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3" fillId="12" borderId="0" xfId="0" applyFont="1" applyFill="1" applyAlignment="1">
      <alignment/>
    </xf>
    <xf numFmtId="49" fontId="0" fillId="12" borderId="0" xfId="0" applyNumberFormat="1" applyFill="1" applyAlignment="1">
      <alignment/>
    </xf>
    <xf numFmtId="0" fontId="3" fillId="11" borderId="0" xfId="0" applyFont="1" applyFill="1" applyAlignment="1">
      <alignment/>
    </xf>
    <xf numFmtId="49" fontId="0" fillId="11" borderId="0" xfId="0" applyNumberFormat="1" applyFill="1" applyAlignment="1">
      <alignment/>
    </xf>
    <xf numFmtId="0" fontId="4" fillId="10" borderId="0" xfId="0" applyFont="1" applyFill="1" applyAlignment="1">
      <alignment/>
    </xf>
    <xf numFmtId="49" fontId="2" fillId="10" borderId="0" xfId="0" applyNumberFormat="1" applyFont="1" applyFill="1" applyAlignment="1">
      <alignment/>
    </xf>
    <xf numFmtId="0" fontId="3" fillId="4" borderId="0" xfId="0" applyFont="1" applyFill="1" applyAlignment="1">
      <alignment/>
    </xf>
    <xf numFmtId="49" fontId="0" fillId="4" borderId="0" xfId="0" applyNumberFormat="1" applyFill="1" applyAlignment="1">
      <alignment/>
    </xf>
    <xf numFmtId="0" fontId="3" fillId="9" borderId="0" xfId="0" applyFont="1" applyFill="1" applyAlignment="1">
      <alignment/>
    </xf>
    <xf numFmtId="49" fontId="0" fillId="9" borderId="0" xfId="0" applyNumberFormat="1" applyFill="1" applyAlignment="1">
      <alignment/>
    </xf>
    <xf numFmtId="0" fontId="3" fillId="8" borderId="0" xfId="0" applyFont="1" applyFill="1" applyAlignment="1">
      <alignment/>
    </xf>
    <xf numFmtId="49" fontId="0" fillId="8" borderId="0" xfId="0" applyNumberFormat="1" applyFill="1" applyAlignment="1">
      <alignment/>
    </xf>
    <xf numFmtId="0" fontId="3" fillId="7" borderId="0" xfId="0" applyFont="1" applyFill="1" applyAlignment="1">
      <alignment/>
    </xf>
    <xf numFmtId="49" fontId="0" fillId="7" borderId="0" xfId="0" applyNumberFormat="1" applyFill="1" applyAlignment="1">
      <alignment/>
    </xf>
    <xf numFmtId="0" fontId="3" fillId="6" borderId="0" xfId="0" applyFont="1" applyFill="1" applyAlignment="1">
      <alignment/>
    </xf>
    <xf numFmtId="49" fontId="0" fillId="6" borderId="0" xfId="0" applyNumberFormat="1" applyFill="1" applyAlignment="1">
      <alignment/>
    </xf>
    <xf numFmtId="0" fontId="3" fillId="5" borderId="0" xfId="0" applyFont="1" applyFill="1" applyAlignment="1">
      <alignment/>
    </xf>
    <xf numFmtId="49" fontId="0" fillId="5" borderId="0" xfId="0" applyNumberFormat="1" applyFill="1" applyAlignment="1">
      <alignment/>
    </xf>
    <xf numFmtId="49" fontId="0" fillId="9" borderId="0" xfId="0" applyNumberFormat="1" applyFont="1" applyFill="1" applyAlignment="1">
      <alignment/>
    </xf>
    <xf numFmtId="49" fontId="0" fillId="7" borderId="0" xfId="0" applyNumberFormat="1" applyFont="1" applyFill="1" applyAlignment="1">
      <alignment/>
    </xf>
    <xf numFmtId="49" fontId="0" fillId="8" borderId="0" xfId="0" applyNumberFormat="1" applyFont="1" applyFill="1" applyAlignment="1">
      <alignment/>
    </xf>
    <xf numFmtId="49" fontId="0" fillId="6" borderId="0" xfId="0" applyNumberFormat="1" applyFont="1" applyFill="1" applyAlignment="1">
      <alignment/>
    </xf>
    <xf numFmtId="49" fontId="0" fillId="5" borderId="0" xfId="0" applyNumberFormat="1" applyFont="1" applyFill="1" applyAlignment="1">
      <alignment/>
    </xf>
    <xf numFmtId="49" fontId="0" fillId="4" borderId="0" xfId="0" applyNumberFormat="1" applyFont="1" applyFill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3"/>
  <sheetViews>
    <sheetView tabSelected="1" workbookViewId="0" topLeftCell="A1">
      <selection activeCell="B2" sqref="B2"/>
    </sheetView>
  </sheetViews>
  <sheetFormatPr defaultColWidth="9.140625" defaultRowHeight="12.75"/>
  <cols>
    <col min="1" max="1" width="2.00390625" style="0" customWidth="1"/>
    <col min="2" max="2" width="17.7109375" style="0" bestFit="1" customWidth="1"/>
    <col min="3" max="3" width="4.00390625" style="0" bestFit="1" customWidth="1"/>
    <col min="4" max="4" width="11.421875" style="37" customWidth="1"/>
    <col min="5" max="5" width="2.00390625" style="0" customWidth="1"/>
    <col min="6" max="6" width="19.140625" style="0" bestFit="1" customWidth="1"/>
    <col min="7" max="7" width="3.57421875" style="0" customWidth="1"/>
    <col min="8" max="12" width="4.00390625" style="0" bestFit="1" customWidth="1"/>
    <col min="13" max="13" width="3.7109375" style="0" bestFit="1" customWidth="1"/>
    <col min="14" max="14" width="3.57421875" style="0" bestFit="1" customWidth="1"/>
    <col min="15" max="15" width="6.28125" style="0" bestFit="1" customWidth="1"/>
    <col min="16" max="16" width="7.57421875" style="0" bestFit="1" customWidth="1"/>
    <col min="17" max="17" width="3.57421875" style="0" customWidth="1"/>
    <col min="18" max="20" width="4.00390625" style="0" bestFit="1" customWidth="1"/>
    <col min="21" max="21" width="6.00390625" style="0" bestFit="1" customWidth="1"/>
    <col min="22" max="22" width="7.57421875" style="0" bestFit="1" customWidth="1"/>
    <col min="23" max="16384" width="11.421875" style="0" customWidth="1"/>
  </cols>
  <sheetData>
    <row r="1" spans="1:5" ht="12.75">
      <c r="A1" s="1" t="s">
        <v>147</v>
      </c>
      <c r="E1" s="1" t="s">
        <v>178</v>
      </c>
    </row>
    <row r="3" spans="1:22" ht="12.75">
      <c r="A3" s="1" t="s">
        <v>0</v>
      </c>
      <c r="G3" s="2" t="s">
        <v>56</v>
      </c>
      <c r="H3" s="2"/>
      <c r="I3" s="2"/>
      <c r="J3" s="2"/>
      <c r="K3" s="2"/>
      <c r="L3" s="2"/>
      <c r="M3" s="2"/>
      <c r="N3" s="2"/>
      <c r="O3" s="2"/>
      <c r="P3" s="2"/>
      <c r="Q3" s="3" t="s">
        <v>66</v>
      </c>
      <c r="R3" s="3"/>
      <c r="S3" s="3"/>
      <c r="T3" s="3"/>
      <c r="U3" s="3"/>
      <c r="V3" s="3"/>
    </row>
    <row r="4" spans="7:22" ht="12.75">
      <c r="G4" t="s">
        <v>70</v>
      </c>
      <c r="H4" s="4" t="s">
        <v>55</v>
      </c>
      <c r="I4" s="5" t="s">
        <v>57</v>
      </c>
      <c r="J4" s="6" t="s">
        <v>58</v>
      </c>
      <c r="K4" s="7" t="s">
        <v>59</v>
      </c>
      <c r="L4" s="8" t="s">
        <v>60</v>
      </c>
      <c r="M4" s="9" t="s">
        <v>61</v>
      </c>
      <c r="N4" s="10" t="s">
        <v>62</v>
      </c>
      <c r="O4" t="s">
        <v>63</v>
      </c>
      <c r="P4" t="s">
        <v>64</v>
      </c>
      <c r="Q4" t="s">
        <v>70</v>
      </c>
      <c r="R4" s="10" t="s">
        <v>60</v>
      </c>
      <c r="S4" s="11" t="s">
        <v>61</v>
      </c>
      <c r="T4" s="12" t="s">
        <v>62</v>
      </c>
      <c r="U4" t="s">
        <v>65</v>
      </c>
      <c r="V4" t="s">
        <v>64</v>
      </c>
    </row>
    <row r="5" spans="1:22" ht="12.75">
      <c r="A5">
        <v>1</v>
      </c>
      <c r="B5" t="s">
        <v>1</v>
      </c>
      <c r="C5">
        <v>152</v>
      </c>
      <c r="D5" s="37">
        <f>C5/(C5+C6)</f>
        <v>1</v>
      </c>
      <c r="E5" s="12">
        <v>0</v>
      </c>
      <c r="F5" s="12" t="s">
        <v>39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3">
        <v>1</v>
      </c>
      <c r="R5" s="12">
        <v>28</v>
      </c>
      <c r="S5" s="12">
        <v>1</v>
      </c>
      <c r="T5" s="12">
        <v>123</v>
      </c>
      <c r="U5" s="12">
        <f>63*76+S5*64+T5*192</f>
        <v>28468</v>
      </c>
      <c r="V5" s="14" t="s">
        <v>122</v>
      </c>
    </row>
    <row r="6" spans="5:22" ht="12.75">
      <c r="E6" s="11">
        <v>0</v>
      </c>
      <c r="F6" s="11" t="s">
        <v>40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5">
        <v>2</v>
      </c>
      <c r="R6" s="11">
        <v>18</v>
      </c>
      <c r="S6" s="11">
        <v>133</v>
      </c>
      <c r="T6" s="11">
        <v>1</v>
      </c>
      <c r="U6" s="11">
        <f>63*76+S6*64+T6*192</f>
        <v>13492</v>
      </c>
      <c r="V6" s="16" t="s">
        <v>131</v>
      </c>
    </row>
    <row r="7" spans="1:22" ht="12.75">
      <c r="A7">
        <v>5</v>
      </c>
      <c r="B7" t="s">
        <v>2</v>
      </c>
      <c r="C7">
        <v>133</v>
      </c>
      <c r="D7" s="37">
        <f>C7/(C7+C8)</f>
        <v>0.875</v>
      </c>
      <c r="E7" s="10">
        <v>0</v>
      </c>
      <c r="F7" s="10" t="s">
        <v>49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7">
        <v>3</v>
      </c>
      <c r="R7" s="10">
        <v>124</v>
      </c>
      <c r="S7" s="10">
        <v>0</v>
      </c>
      <c r="T7" s="10">
        <v>28</v>
      </c>
      <c r="U7" s="10">
        <f>63*76+S7*64+T7*192</f>
        <v>10164</v>
      </c>
      <c r="V7" s="18" t="s">
        <v>126</v>
      </c>
    </row>
    <row r="8" spans="1:22" ht="12.75">
      <c r="A8">
        <v>4</v>
      </c>
      <c r="B8" t="s">
        <v>44</v>
      </c>
      <c r="C8">
        <v>19</v>
      </c>
      <c r="E8" s="10">
        <v>1</v>
      </c>
      <c r="F8" s="10" t="s">
        <v>5</v>
      </c>
      <c r="G8" s="17">
        <v>1</v>
      </c>
      <c r="H8" s="10">
        <v>0</v>
      </c>
      <c r="I8" s="10">
        <v>0</v>
      </c>
      <c r="J8" s="10">
        <v>1</v>
      </c>
      <c r="K8" s="10">
        <v>47</v>
      </c>
      <c r="L8" s="10">
        <v>1</v>
      </c>
      <c r="M8" s="10">
        <v>16</v>
      </c>
      <c r="N8" s="10">
        <v>87</v>
      </c>
      <c r="O8" s="10">
        <f aca="true" t="shared" si="0" ref="O8:O39">+I8*1+J8*3+K8*7+L8*15+M8*31+N8*63</f>
        <v>6324</v>
      </c>
      <c r="P8" s="18" t="s">
        <v>110</v>
      </c>
      <c r="Q8" s="17">
        <v>4</v>
      </c>
      <c r="R8" s="10">
        <v>72</v>
      </c>
      <c r="S8" s="10">
        <v>15</v>
      </c>
      <c r="T8" s="10">
        <v>0</v>
      </c>
      <c r="U8" s="10">
        <f aca="true" t="shared" si="1" ref="U8:U39">+O8+S8*64+T8*192</f>
        <v>7284</v>
      </c>
      <c r="V8" s="18" t="s">
        <v>89</v>
      </c>
    </row>
    <row r="9" spans="5:22" ht="12.75">
      <c r="E9" s="9">
        <v>2</v>
      </c>
      <c r="F9" s="9" t="s">
        <v>20</v>
      </c>
      <c r="G9" s="21">
        <v>2</v>
      </c>
      <c r="H9" s="9">
        <v>0</v>
      </c>
      <c r="I9" s="9">
        <v>0</v>
      </c>
      <c r="J9" s="9">
        <v>0</v>
      </c>
      <c r="K9" s="9">
        <v>1</v>
      </c>
      <c r="L9" s="9">
        <v>23</v>
      </c>
      <c r="M9" s="9">
        <v>89</v>
      </c>
      <c r="N9" s="9">
        <v>39</v>
      </c>
      <c r="O9" s="9">
        <f t="shared" si="0"/>
        <v>5568</v>
      </c>
      <c r="P9" s="31" t="s">
        <v>134</v>
      </c>
      <c r="Q9" s="21">
        <v>5</v>
      </c>
      <c r="R9" s="9">
        <v>37</v>
      </c>
      <c r="S9" s="9">
        <v>2</v>
      </c>
      <c r="T9" s="9">
        <v>0</v>
      </c>
      <c r="U9" s="9">
        <f t="shared" si="1"/>
        <v>5696</v>
      </c>
      <c r="V9" s="22" t="s">
        <v>90</v>
      </c>
    </row>
    <row r="10" spans="1:22" ht="12.75">
      <c r="A10">
        <v>3</v>
      </c>
      <c r="B10" t="s">
        <v>3</v>
      </c>
      <c r="C10">
        <v>152</v>
      </c>
      <c r="D10" s="37">
        <f>C10/(C10+C11)</f>
        <v>1</v>
      </c>
      <c r="E10" s="7">
        <v>1</v>
      </c>
      <c r="F10" s="7" t="s">
        <v>1</v>
      </c>
      <c r="G10" s="25">
        <v>3</v>
      </c>
      <c r="H10" s="7">
        <v>0</v>
      </c>
      <c r="I10" s="7">
        <v>0</v>
      </c>
      <c r="J10" s="7">
        <v>2</v>
      </c>
      <c r="K10" s="7">
        <v>102</v>
      </c>
      <c r="L10" s="7">
        <v>0</v>
      </c>
      <c r="M10" s="7">
        <v>32</v>
      </c>
      <c r="N10" s="7">
        <v>16</v>
      </c>
      <c r="O10" s="7">
        <f>+I10*1+J10*3+K10*7+L10*15+M10*31+N10*63</f>
        <v>2720</v>
      </c>
      <c r="P10" s="32" t="s">
        <v>88</v>
      </c>
      <c r="Q10" s="25">
        <v>6</v>
      </c>
      <c r="R10" s="7">
        <v>15</v>
      </c>
      <c r="S10" s="7">
        <v>1</v>
      </c>
      <c r="T10" s="7">
        <v>0</v>
      </c>
      <c r="U10" s="7">
        <f>+O10+S10*64+T10*192</f>
        <v>2784</v>
      </c>
      <c r="V10" s="26" t="s">
        <v>102</v>
      </c>
    </row>
    <row r="11" spans="5:22" ht="12.75">
      <c r="E11" s="8">
        <v>1</v>
      </c>
      <c r="F11" s="8" t="s">
        <v>28</v>
      </c>
      <c r="G11" s="23">
        <v>4</v>
      </c>
      <c r="H11" s="8">
        <v>1</v>
      </c>
      <c r="I11" s="8">
        <v>0</v>
      </c>
      <c r="J11" s="8">
        <v>1</v>
      </c>
      <c r="K11" s="8">
        <v>17</v>
      </c>
      <c r="L11" s="8">
        <v>112</v>
      </c>
      <c r="M11" s="8">
        <v>14</v>
      </c>
      <c r="N11" s="8">
        <v>7</v>
      </c>
      <c r="O11" s="8">
        <f>+I11*1+J11*3+K11*7+L11*15+M11*31+N11*63</f>
        <v>2677</v>
      </c>
      <c r="P11" s="33" t="s">
        <v>126</v>
      </c>
      <c r="Q11" s="23">
        <v>7</v>
      </c>
      <c r="R11" s="8">
        <v>7</v>
      </c>
      <c r="S11" s="8">
        <v>0</v>
      </c>
      <c r="T11" s="8">
        <v>0</v>
      </c>
      <c r="U11" s="8">
        <f>+O11+S11*64+T11*192</f>
        <v>2677</v>
      </c>
      <c r="V11" s="24" t="s">
        <v>103</v>
      </c>
    </row>
    <row r="12" spans="1:22" ht="12.75">
      <c r="A12">
        <v>2</v>
      </c>
      <c r="B12" t="s">
        <v>4</v>
      </c>
      <c r="C12">
        <v>149</v>
      </c>
      <c r="D12" s="37">
        <f>C12/(C12+C13)</f>
        <v>0.9802631578947368</v>
      </c>
      <c r="E12" s="8">
        <v>1</v>
      </c>
      <c r="F12" s="8" t="s">
        <v>9</v>
      </c>
      <c r="G12" s="23">
        <v>5</v>
      </c>
      <c r="H12" s="8">
        <v>0</v>
      </c>
      <c r="I12" s="8">
        <v>5</v>
      </c>
      <c r="J12" s="8">
        <v>1</v>
      </c>
      <c r="K12" s="8">
        <v>26</v>
      </c>
      <c r="L12" s="8">
        <v>119</v>
      </c>
      <c r="M12" s="8">
        <v>0</v>
      </c>
      <c r="N12" s="8">
        <v>1</v>
      </c>
      <c r="O12" s="8">
        <f t="shared" si="0"/>
        <v>2038</v>
      </c>
      <c r="P12" s="33" t="s">
        <v>89</v>
      </c>
      <c r="Q12" s="23">
        <v>8</v>
      </c>
      <c r="R12" s="8">
        <v>1</v>
      </c>
      <c r="S12" s="8">
        <v>0</v>
      </c>
      <c r="T12" s="8">
        <v>0</v>
      </c>
      <c r="U12" s="8">
        <f t="shared" si="1"/>
        <v>2038</v>
      </c>
      <c r="V12" s="24" t="s">
        <v>94</v>
      </c>
    </row>
    <row r="13" spans="1:22" ht="12.75">
      <c r="A13">
        <v>7</v>
      </c>
      <c r="B13" t="s">
        <v>69</v>
      </c>
      <c r="C13">
        <v>3</v>
      </c>
      <c r="E13" s="7">
        <v>1</v>
      </c>
      <c r="F13" s="7" t="s">
        <v>25</v>
      </c>
      <c r="G13" s="25">
        <v>6</v>
      </c>
      <c r="H13" s="7">
        <v>0</v>
      </c>
      <c r="I13" s="7">
        <v>2</v>
      </c>
      <c r="J13" s="7">
        <v>5</v>
      </c>
      <c r="K13" s="7">
        <v>127</v>
      </c>
      <c r="L13" s="7">
        <v>15</v>
      </c>
      <c r="M13" s="7">
        <v>1</v>
      </c>
      <c r="N13" s="7">
        <v>2</v>
      </c>
      <c r="O13" s="7">
        <f t="shared" si="0"/>
        <v>1288</v>
      </c>
      <c r="P13" s="32" t="s">
        <v>90</v>
      </c>
      <c r="Q13" s="25">
        <v>9</v>
      </c>
      <c r="R13" s="7">
        <v>2</v>
      </c>
      <c r="S13" s="7">
        <v>0</v>
      </c>
      <c r="T13" s="7">
        <v>0</v>
      </c>
      <c r="U13" s="7">
        <f t="shared" si="1"/>
        <v>1288</v>
      </c>
      <c r="V13" s="26" t="s">
        <v>104</v>
      </c>
    </row>
    <row r="14" spans="5:22" ht="12.75">
      <c r="E14" s="7">
        <v>3</v>
      </c>
      <c r="F14" s="7" t="s">
        <v>15</v>
      </c>
      <c r="G14" s="25">
        <v>7</v>
      </c>
      <c r="H14" s="7">
        <v>0</v>
      </c>
      <c r="I14" s="7">
        <v>28</v>
      </c>
      <c r="J14" s="7">
        <v>13</v>
      </c>
      <c r="K14" s="7">
        <v>82</v>
      </c>
      <c r="L14" s="7">
        <v>29</v>
      </c>
      <c r="M14" s="7">
        <v>0</v>
      </c>
      <c r="N14" s="7">
        <v>0</v>
      </c>
      <c r="O14" s="7">
        <f t="shared" si="0"/>
        <v>1076</v>
      </c>
      <c r="P14" s="32" t="s">
        <v>111</v>
      </c>
      <c r="Q14" s="25">
        <v>10</v>
      </c>
      <c r="R14" s="7">
        <v>0</v>
      </c>
      <c r="S14" s="7">
        <v>0</v>
      </c>
      <c r="T14" s="7">
        <v>0</v>
      </c>
      <c r="U14" s="7">
        <f t="shared" si="1"/>
        <v>1076</v>
      </c>
      <c r="V14" s="26" t="s">
        <v>96</v>
      </c>
    </row>
    <row r="15" spans="1:22" ht="12.75">
      <c r="A15">
        <v>1</v>
      </c>
      <c r="B15" t="s">
        <v>5</v>
      </c>
      <c r="C15">
        <v>152</v>
      </c>
      <c r="D15" s="37">
        <f>C15/(C15+C16)</f>
        <v>1</v>
      </c>
      <c r="E15" s="7">
        <v>3</v>
      </c>
      <c r="F15" s="7" t="s">
        <v>23</v>
      </c>
      <c r="G15" s="25">
        <v>8</v>
      </c>
      <c r="H15" s="7">
        <v>0</v>
      </c>
      <c r="I15" s="7">
        <v>27</v>
      </c>
      <c r="J15" s="7">
        <v>7</v>
      </c>
      <c r="K15" s="7">
        <v>118</v>
      </c>
      <c r="L15" s="7">
        <v>0</v>
      </c>
      <c r="M15" s="7">
        <v>0</v>
      </c>
      <c r="N15" s="7">
        <v>0</v>
      </c>
      <c r="O15" s="7">
        <f t="shared" si="0"/>
        <v>874</v>
      </c>
      <c r="P15" s="32" t="s">
        <v>112</v>
      </c>
      <c r="Q15" s="25">
        <v>11</v>
      </c>
      <c r="R15" s="7">
        <v>0</v>
      </c>
      <c r="S15" s="7">
        <v>0</v>
      </c>
      <c r="T15" s="7">
        <v>0</v>
      </c>
      <c r="U15" s="7">
        <f t="shared" si="1"/>
        <v>874</v>
      </c>
      <c r="V15" s="26" t="s">
        <v>97</v>
      </c>
    </row>
    <row r="16" spans="5:22" ht="12.75">
      <c r="E16" s="6">
        <v>4</v>
      </c>
      <c r="F16" s="6" t="s">
        <v>14</v>
      </c>
      <c r="G16" s="27">
        <v>9</v>
      </c>
      <c r="H16" s="6">
        <v>3</v>
      </c>
      <c r="I16" s="6">
        <v>22</v>
      </c>
      <c r="J16" s="6">
        <v>114</v>
      </c>
      <c r="K16" s="6">
        <v>11</v>
      </c>
      <c r="L16" s="6">
        <v>2</v>
      </c>
      <c r="M16" s="6">
        <v>0</v>
      </c>
      <c r="N16" s="6">
        <v>0</v>
      </c>
      <c r="O16" s="6">
        <f>+I16*1+J16*3+K16*7+L16*15+M16*31+N16*63</f>
        <v>471</v>
      </c>
      <c r="P16" s="34" t="s">
        <v>94</v>
      </c>
      <c r="Q16" s="27">
        <v>12</v>
      </c>
      <c r="R16" s="6">
        <v>0</v>
      </c>
      <c r="S16" s="6">
        <v>0</v>
      </c>
      <c r="T16" s="6">
        <v>0</v>
      </c>
      <c r="U16" s="6">
        <f>+O16+S16*64+T16*192</f>
        <v>471</v>
      </c>
      <c r="V16" s="28" t="s">
        <v>166</v>
      </c>
    </row>
    <row r="17" spans="1:22" ht="12.75">
      <c r="A17">
        <v>5</v>
      </c>
      <c r="B17" t="s">
        <v>6</v>
      </c>
      <c r="C17">
        <v>149</v>
      </c>
      <c r="D17" s="37">
        <f>C17/(C17+C18)</f>
        <v>0.9802631578947368</v>
      </c>
      <c r="E17" s="6">
        <v>3</v>
      </c>
      <c r="F17" s="6" t="s">
        <v>3</v>
      </c>
      <c r="G17" s="27">
        <v>10</v>
      </c>
      <c r="H17" s="6">
        <v>0</v>
      </c>
      <c r="I17" s="6">
        <v>3</v>
      </c>
      <c r="J17" s="6">
        <v>147</v>
      </c>
      <c r="K17" s="6">
        <v>2</v>
      </c>
      <c r="L17" s="6">
        <v>0</v>
      </c>
      <c r="M17" s="6">
        <v>0</v>
      </c>
      <c r="N17" s="6">
        <v>0</v>
      </c>
      <c r="O17" s="6">
        <f>+I17*1+J17*3+K17*7+L17*15+M17*31+N17*63</f>
        <v>458</v>
      </c>
      <c r="P17" s="34" t="s">
        <v>93</v>
      </c>
      <c r="Q17" s="27">
        <v>13</v>
      </c>
      <c r="R17" s="6">
        <v>0</v>
      </c>
      <c r="S17" s="6">
        <v>0</v>
      </c>
      <c r="T17" s="6">
        <v>0</v>
      </c>
      <c r="U17" s="6">
        <f>+O17+S17*64+T17*192</f>
        <v>458</v>
      </c>
      <c r="V17" s="28" t="s">
        <v>105</v>
      </c>
    </row>
    <row r="18" spans="1:22" ht="12.75">
      <c r="A18">
        <v>4</v>
      </c>
      <c r="B18" t="s">
        <v>72</v>
      </c>
      <c r="C18">
        <v>3</v>
      </c>
      <c r="E18" s="6">
        <v>3</v>
      </c>
      <c r="F18" s="6" t="s">
        <v>27</v>
      </c>
      <c r="G18" s="27">
        <v>11</v>
      </c>
      <c r="H18" s="6">
        <v>0</v>
      </c>
      <c r="I18" s="6">
        <v>15</v>
      </c>
      <c r="J18" s="6">
        <v>132</v>
      </c>
      <c r="K18" s="6">
        <v>5</v>
      </c>
      <c r="L18" s="6">
        <v>0</v>
      </c>
      <c r="M18" s="6">
        <v>0</v>
      </c>
      <c r="N18" s="6">
        <v>0</v>
      </c>
      <c r="O18" s="6">
        <f>+I18*1+J18*3+K18*7+L18*15+M18*31+N18*63</f>
        <v>446</v>
      </c>
      <c r="P18" s="34" t="s">
        <v>91</v>
      </c>
      <c r="Q18" s="27">
        <v>14</v>
      </c>
      <c r="R18" s="6">
        <v>0</v>
      </c>
      <c r="S18" s="6">
        <v>0</v>
      </c>
      <c r="T18" s="6">
        <v>0</v>
      </c>
      <c r="U18" s="6">
        <f>+O18+S18*64+T18*192</f>
        <v>446</v>
      </c>
      <c r="V18" s="28" t="s">
        <v>167</v>
      </c>
    </row>
    <row r="19" spans="5:22" ht="12.75">
      <c r="E19" s="6">
        <v>1</v>
      </c>
      <c r="F19" s="6" t="s">
        <v>17</v>
      </c>
      <c r="G19" s="27">
        <v>12</v>
      </c>
      <c r="H19" s="6">
        <v>0</v>
      </c>
      <c r="I19" s="6">
        <v>6</v>
      </c>
      <c r="J19" s="6">
        <v>146</v>
      </c>
      <c r="K19" s="6">
        <v>0</v>
      </c>
      <c r="L19" s="6">
        <v>0</v>
      </c>
      <c r="M19" s="6">
        <v>0</v>
      </c>
      <c r="N19" s="6">
        <v>0</v>
      </c>
      <c r="O19" s="6">
        <f>+I19*1+J19*3+K19*7+L19*15+M19*31+N19*63</f>
        <v>444</v>
      </c>
      <c r="P19" s="34" t="s">
        <v>92</v>
      </c>
      <c r="Q19" s="27">
        <v>15</v>
      </c>
      <c r="R19" s="6">
        <v>0</v>
      </c>
      <c r="S19" s="6">
        <v>0</v>
      </c>
      <c r="T19" s="6">
        <v>0</v>
      </c>
      <c r="U19" s="6">
        <f>+O19+S19*64+T19*192</f>
        <v>444</v>
      </c>
      <c r="V19" s="28" t="s">
        <v>141</v>
      </c>
    </row>
    <row r="20" spans="1:22" ht="12.75">
      <c r="A20">
        <v>3</v>
      </c>
      <c r="B20" t="s">
        <v>7</v>
      </c>
      <c r="C20">
        <v>152</v>
      </c>
      <c r="D20" s="37">
        <f>C20/(C20+C21)</f>
        <v>1</v>
      </c>
      <c r="E20" s="6">
        <v>3</v>
      </c>
      <c r="F20" s="6" t="s">
        <v>30</v>
      </c>
      <c r="G20" s="27">
        <v>13</v>
      </c>
      <c r="H20" s="6">
        <v>0</v>
      </c>
      <c r="I20" s="6">
        <v>17</v>
      </c>
      <c r="J20" s="6">
        <v>134</v>
      </c>
      <c r="K20" s="6">
        <v>1</v>
      </c>
      <c r="L20" s="6">
        <v>0</v>
      </c>
      <c r="M20" s="6">
        <v>0</v>
      </c>
      <c r="N20" s="6">
        <v>0</v>
      </c>
      <c r="O20" s="6">
        <f t="shared" si="0"/>
        <v>426</v>
      </c>
      <c r="P20" s="34" t="s">
        <v>113</v>
      </c>
      <c r="Q20" s="27">
        <v>16</v>
      </c>
      <c r="R20" s="6">
        <v>0</v>
      </c>
      <c r="S20" s="6">
        <v>0</v>
      </c>
      <c r="T20" s="6">
        <v>0</v>
      </c>
      <c r="U20" s="6">
        <f t="shared" si="1"/>
        <v>426</v>
      </c>
      <c r="V20" s="28" t="s">
        <v>106</v>
      </c>
    </row>
    <row r="21" spans="5:22" ht="12.75">
      <c r="E21" s="6">
        <v>3</v>
      </c>
      <c r="F21" s="6" t="s">
        <v>7</v>
      </c>
      <c r="G21" s="27">
        <v>14</v>
      </c>
      <c r="H21" s="6">
        <v>0</v>
      </c>
      <c r="I21" s="6">
        <v>26</v>
      </c>
      <c r="J21" s="6">
        <v>125</v>
      </c>
      <c r="K21" s="6">
        <v>1</v>
      </c>
      <c r="L21" s="6">
        <v>0</v>
      </c>
      <c r="M21" s="6">
        <v>0</v>
      </c>
      <c r="N21" s="6">
        <v>0</v>
      </c>
      <c r="O21" s="6">
        <f t="shared" si="0"/>
        <v>408</v>
      </c>
      <c r="P21" s="34" t="s">
        <v>95</v>
      </c>
      <c r="Q21" s="27">
        <f>+G21+3</f>
        <v>17</v>
      </c>
      <c r="R21" s="6">
        <v>0</v>
      </c>
      <c r="S21" s="6">
        <v>0</v>
      </c>
      <c r="T21" s="6">
        <v>0</v>
      </c>
      <c r="U21" s="6">
        <f t="shared" si="1"/>
        <v>408</v>
      </c>
      <c r="V21" s="28" t="s">
        <v>107</v>
      </c>
    </row>
    <row r="22" spans="1:22" ht="12.75">
      <c r="A22">
        <v>2</v>
      </c>
      <c r="B22" t="s">
        <v>8</v>
      </c>
      <c r="C22">
        <v>151</v>
      </c>
      <c r="D22" s="37">
        <f>C22/(C22+C23)</f>
        <v>0.993421052631579</v>
      </c>
      <c r="E22" s="6">
        <v>5</v>
      </c>
      <c r="F22" s="6" t="s">
        <v>22</v>
      </c>
      <c r="G22" s="27">
        <v>15</v>
      </c>
      <c r="H22" s="6">
        <v>28</v>
      </c>
      <c r="I22" s="6">
        <v>42</v>
      </c>
      <c r="J22" s="6">
        <v>72</v>
      </c>
      <c r="K22" s="6">
        <v>10</v>
      </c>
      <c r="L22" s="6">
        <v>0</v>
      </c>
      <c r="M22" s="6">
        <v>0</v>
      </c>
      <c r="N22" s="6">
        <v>0</v>
      </c>
      <c r="O22" s="6">
        <f t="shared" si="0"/>
        <v>328</v>
      </c>
      <c r="P22" s="34" t="s">
        <v>155</v>
      </c>
      <c r="Q22" s="27">
        <f>+G22+3</f>
        <v>18</v>
      </c>
      <c r="R22" s="6">
        <v>0</v>
      </c>
      <c r="S22" s="6">
        <v>0</v>
      </c>
      <c r="T22" s="6">
        <v>0</v>
      </c>
      <c r="U22" s="6">
        <f t="shared" si="1"/>
        <v>328</v>
      </c>
      <c r="V22" s="28" t="s">
        <v>115</v>
      </c>
    </row>
    <row r="23" spans="1:22" ht="12.75">
      <c r="A23">
        <v>7</v>
      </c>
      <c r="B23" t="s">
        <v>74</v>
      </c>
      <c r="C23">
        <v>1</v>
      </c>
      <c r="E23" s="6">
        <v>2</v>
      </c>
      <c r="F23" s="6" t="s">
        <v>12</v>
      </c>
      <c r="G23" s="27">
        <v>16</v>
      </c>
      <c r="H23" s="6">
        <v>0</v>
      </c>
      <c r="I23" s="6">
        <v>74</v>
      </c>
      <c r="J23" s="6">
        <v>77</v>
      </c>
      <c r="K23" s="6">
        <v>0</v>
      </c>
      <c r="L23" s="6">
        <v>1</v>
      </c>
      <c r="M23" s="6">
        <v>0</v>
      </c>
      <c r="N23" s="6">
        <v>0</v>
      </c>
      <c r="O23" s="6">
        <f t="shared" si="0"/>
        <v>320</v>
      </c>
      <c r="P23" s="34" t="s">
        <v>127</v>
      </c>
      <c r="Q23" s="27">
        <f>+G23+3</f>
        <v>19</v>
      </c>
      <c r="R23" s="6">
        <v>0</v>
      </c>
      <c r="S23" s="6">
        <v>0</v>
      </c>
      <c r="T23" s="6">
        <v>0</v>
      </c>
      <c r="U23" s="6">
        <f t="shared" si="1"/>
        <v>320</v>
      </c>
      <c r="V23" s="28" t="s">
        <v>120</v>
      </c>
    </row>
    <row r="24" spans="5:22" ht="12.75">
      <c r="E24" s="5">
        <v>2</v>
      </c>
      <c r="F24" s="5" t="s">
        <v>16</v>
      </c>
      <c r="G24" s="29">
        <v>17</v>
      </c>
      <c r="H24" s="5">
        <v>1</v>
      </c>
      <c r="I24" s="5">
        <v>123</v>
      </c>
      <c r="J24" s="5">
        <v>6</v>
      </c>
      <c r="K24" s="5">
        <v>22</v>
      </c>
      <c r="L24" s="5">
        <v>0</v>
      </c>
      <c r="M24" s="5">
        <v>0</v>
      </c>
      <c r="N24" s="5">
        <v>0</v>
      </c>
      <c r="O24" s="5">
        <f t="shared" si="0"/>
        <v>295</v>
      </c>
      <c r="P24" s="35" t="s">
        <v>118</v>
      </c>
      <c r="Q24" s="29">
        <v>20</v>
      </c>
      <c r="R24" s="5">
        <v>0</v>
      </c>
      <c r="S24" s="5">
        <v>0</v>
      </c>
      <c r="T24" s="5">
        <v>0</v>
      </c>
      <c r="U24" s="5">
        <f t="shared" si="1"/>
        <v>295</v>
      </c>
      <c r="V24" s="30" t="s">
        <v>121</v>
      </c>
    </row>
    <row r="25" spans="1:22" ht="12.75">
      <c r="A25">
        <v>1</v>
      </c>
      <c r="B25" t="s">
        <v>9</v>
      </c>
      <c r="C25">
        <v>152</v>
      </c>
      <c r="D25" s="37">
        <f>C25/(C25+C26)</f>
        <v>1</v>
      </c>
      <c r="E25" s="5">
        <v>6</v>
      </c>
      <c r="F25" s="5" t="s">
        <v>11</v>
      </c>
      <c r="G25" s="29">
        <v>18</v>
      </c>
      <c r="H25" s="5">
        <v>8</v>
      </c>
      <c r="I25" s="5">
        <v>71</v>
      </c>
      <c r="J25" s="5">
        <v>73</v>
      </c>
      <c r="K25" s="5">
        <v>0</v>
      </c>
      <c r="L25" s="5">
        <v>0</v>
      </c>
      <c r="M25" s="5">
        <v>0</v>
      </c>
      <c r="N25" s="5">
        <v>0</v>
      </c>
      <c r="O25" s="5">
        <f>+I25*1+J25*3+K25*7+L25*15+M25*31+N25*63</f>
        <v>290</v>
      </c>
      <c r="P25" s="35" t="s">
        <v>128</v>
      </c>
      <c r="Q25" s="29">
        <v>21</v>
      </c>
      <c r="R25" s="5">
        <v>0</v>
      </c>
      <c r="S25" s="5">
        <v>0</v>
      </c>
      <c r="T25" s="5">
        <v>0</v>
      </c>
      <c r="U25" s="5">
        <f>+O25+S25*64+T25*192</f>
        <v>290</v>
      </c>
      <c r="V25" s="30" t="s">
        <v>109</v>
      </c>
    </row>
    <row r="26" spans="5:22" ht="12.75">
      <c r="E26" s="5">
        <v>2</v>
      </c>
      <c r="F26" s="5" t="s">
        <v>24</v>
      </c>
      <c r="G26" s="29">
        <v>19</v>
      </c>
      <c r="H26" s="5">
        <v>0</v>
      </c>
      <c r="I26" s="5">
        <v>125</v>
      </c>
      <c r="J26" s="5">
        <v>8</v>
      </c>
      <c r="K26" s="5">
        <v>19</v>
      </c>
      <c r="L26" s="5">
        <v>0</v>
      </c>
      <c r="M26" s="5">
        <v>0</v>
      </c>
      <c r="N26" s="5">
        <v>0</v>
      </c>
      <c r="O26" s="5">
        <f t="shared" si="0"/>
        <v>282</v>
      </c>
      <c r="P26" s="35" t="s">
        <v>135</v>
      </c>
      <c r="Q26" s="29">
        <v>22</v>
      </c>
      <c r="R26" s="5">
        <v>0</v>
      </c>
      <c r="S26" s="5">
        <v>0</v>
      </c>
      <c r="T26" s="5">
        <v>0</v>
      </c>
      <c r="U26" s="5">
        <f t="shared" si="1"/>
        <v>282</v>
      </c>
      <c r="V26" s="30" t="s">
        <v>138</v>
      </c>
    </row>
    <row r="27" spans="1:22" ht="12.75">
      <c r="A27">
        <v>5</v>
      </c>
      <c r="B27" t="s">
        <v>10</v>
      </c>
      <c r="C27">
        <v>123</v>
      </c>
      <c r="D27" s="37">
        <f>C27/(C27+C28)</f>
        <v>0.8092105263157895</v>
      </c>
      <c r="E27" s="5">
        <v>1</v>
      </c>
      <c r="F27" s="5" t="s">
        <v>21</v>
      </c>
      <c r="G27" s="29">
        <v>20</v>
      </c>
      <c r="H27" s="5">
        <v>19</v>
      </c>
      <c r="I27" s="5">
        <v>82</v>
      </c>
      <c r="J27" s="5">
        <v>48</v>
      </c>
      <c r="K27" s="5">
        <v>2</v>
      </c>
      <c r="L27" s="5">
        <v>1</v>
      </c>
      <c r="M27" s="5">
        <v>0</v>
      </c>
      <c r="N27" s="5">
        <v>0</v>
      </c>
      <c r="O27" s="5">
        <f t="shared" si="0"/>
        <v>255</v>
      </c>
      <c r="P27" s="35" t="s">
        <v>136</v>
      </c>
      <c r="Q27" s="29">
        <v>23</v>
      </c>
      <c r="R27" s="5">
        <v>0</v>
      </c>
      <c r="S27" s="5">
        <v>0</v>
      </c>
      <c r="T27" s="5">
        <v>0</v>
      </c>
      <c r="U27" s="5">
        <f t="shared" si="1"/>
        <v>255</v>
      </c>
      <c r="V27" s="30" t="s">
        <v>101</v>
      </c>
    </row>
    <row r="28" spans="1:22" ht="12.75">
      <c r="A28">
        <v>4</v>
      </c>
      <c r="B28" t="s">
        <v>48</v>
      </c>
      <c r="C28">
        <v>29</v>
      </c>
      <c r="E28" s="5">
        <v>1</v>
      </c>
      <c r="F28" s="5" t="s">
        <v>13</v>
      </c>
      <c r="G28" s="29">
        <v>21</v>
      </c>
      <c r="H28" s="5">
        <v>0</v>
      </c>
      <c r="I28" s="5">
        <v>128</v>
      </c>
      <c r="J28" s="5">
        <v>19</v>
      </c>
      <c r="K28" s="5">
        <v>5</v>
      </c>
      <c r="L28" s="5">
        <v>0</v>
      </c>
      <c r="M28" s="5">
        <v>0</v>
      </c>
      <c r="N28" s="5">
        <v>0</v>
      </c>
      <c r="O28" s="5">
        <f>+I28*1+J28*3+K28*7+L28*15+M28*31+N28*63</f>
        <v>220</v>
      </c>
      <c r="P28" s="35" t="s">
        <v>97</v>
      </c>
      <c r="Q28" s="29">
        <v>24</v>
      </c>
      <c r="R28" s="5">
        <v>0</v>
      </c>
      <c r="S28" s="5">
        <v>0</v>
      </c>
      <c r="T28" s="5">
        <v>0</v>
      </c>
      <c r="U28" s="5">
        <f>+O28+S28*64+T28*192</f>
        <v>220</v>
      </c>
      <c r="V28" s="30" t="s">
        <v>148</v>
      </c>
    </row>
    <row r="29" spans="5:22" ht="12.75">
      <c r="E29" s="5">
        <v>2</v>
      </c>
      <c r="F29" s="5" t="s">
        <v>8</v>
      </c>
      <c r="G29" s="29">
        <v>22</v>
      </c>
      <c r="H29" s="5">
        <v>1</v>
      </c>
      <c r="I29" s="5">
        <v>125</v>
      </c>
      <c r="J29" s="5">
        <v>26</v>
      </c>
      <c r="K29" s="5">
        <v>0</v>
      </c>
      <c r="L29" s="5">
        <v>0</v>
      </c>
      <c r="M29" s="5">
        <v>0</v>
      </c>
      <c r="N29" s="5">
        <v>0</v>
      </c>
      <c r="O29" s="5">
        <f t="shared" si="0"/>
        <v>203</v>
      </c>
      <c r="P29" s="35" t="s">
        <v>137</v>
      </c>
      <c r="Q29" s="29">
        <v>25</v>
      </c>
      <c r="R29" s="5">
        <v>0</v>
      </c>
      <c r="S29" s="5">
        <v>0</v>
      </c>
      <c r="T29" s="5">
        <v>0</v>
      </c>
      <c r="U29" s="5">
        <f t="shared" si="1"/>
        <v>203</v>
      </c>
      <c r="V29" s="30" t="s">
        <v>168</v>
      </c>
    </row>
    <row r="30" spans="1:22" ht="12.75">
      <c r="A30">
        <v>6</v>
      </c>
      <c r="B30" t="s">
        <v>11</v>
      </c>
      <c r="C30">
        <v>144</v>
      </c>
      <c r="D30" s="37">
        <f>C30/(C30+C31)</f>
        <v>0.9473684210526315</v>
      </c>
      <c r="E30" s="5">
        <v>2</v>
      </c>
      <c r="F30" s="5" t="s">
        <v>31</v>
      </c>
      <c r="G30" s="29">
        <v>23</v>
      </c>
      <c r="H30" s="5">
        <v>4</v>
      </c>
      <c r="I30" s="5">
        <v>131</v>
      </c>
      <c r="J30" s="5">
        <v>17</v>
      </c>
      <c r="K30" s="5">
        <v>0</v>
      </c>
      <c r="L30" s="5">
        <v>0</v>
      </c>
      <c r="M30" s="5">
        <v>0</v>
      </c>
      <c r="N30" s="5">
        <v>0</v>
      </c>
      <c r="O30" s="5">
        <f t="shared" si="0"/>
        <v>182</v>
      </c>
      <c r="P30" s="35" t="s">
        <v>156</v>
      </c>
      <c r="Q30" s="29">
        <v>26</v>
      </c>
      <c r="R30" s="5">
        <v>0</v>
      </c>
      <c r="S30" s="5">
        <v>0</v>
      </c>
      <c r="T30" s="5">
        <v>0</v>
      </c>
      <c r="U30" s="5">
        <f t="shared" si="1"/>
        <v>182</v>
      </c>
      <c r="V30" s="30" t="s">
        <v>142</v>
      </c>
    </row>
    <row r="31" spans="1:22" ht="12.75">
      <c r="A31">
        <v>3</v>
      </c>
      <c r="B31" t="s">
        <v>42</v>
      </c>
      <c r="C31">
        <v>8</v>
      </c>
      <c r="E31" s="5">
        <v>2</v>
      </c>
      <c r="F31" s="5" t="s">
        <v>33</v>
      </c>
      <c r="G31" s="29">
        <v>24</v>
      </c>
      <c r="H31" s="5">
        <v>11</v>
      </c>
      <c r="I31" s="5">
        <v>126</v>
      </c>
      <c r="J31" s="5">
        <v>15</v>
      </c>
      <c r="K31" s="5">
        <v>0</v>
      </c>
      <c r="L31" s="5">
        <v>0</v>
      </c>
      <c r="M31" s="5">
        <v>0</v>
      </c>
      <c r="N31" s="5">
        <v>0</v>
      </c>
      <c r="O31" s="5">
        <f t="shared" si="0"/>
        <v>171</v>
      </c>
      <c r="P31" s="35" t="s">
        <v>119</v>
      </c>
      <c r="Q31" s="29">
        <v>27</v>
      </c>
      <c r="R31" s="5">
        <v>0</v>
      </c>
      <c r="S31" s="5">
        <v>0</v>
      </c>
      <c r="T31" s="5">
        <v>0</v>
      </c>
      <c r="U31" s="5">
        <f t="shared" si="1"/>
        <v>171</v>
      </c>
      <c r="V31" s="30" t="s">
        <v>123</v>
      </c>
    </row>
    <row r="32" spans="5:22" ht="12.75">
      <c r="E32" s="5">
        <v>4</v>
      </c>
      <c r="F32" s="5" t="s">
        <v>18</v>
      </c>
      <c r="G32" s="29">
        <v>25</v>
      </c>
      <c r="H32" s="5">
        <v>3</v>
      </c>
      <c r="I32" s="5">
        <v>143</v>
      </c>
      <c r="J32" s="5">
        <v>6</v>
      </c>
      <c r="K32" s="5">
        <v>0</v>
      </c>
      <c r="L32" s="5">
        <v>0</v>
      </c>
      <c r="M32" s="5">
        <v>0</v>
      </c>
      <c r="N32" s="5">
        <v>0</v>
      </c>
      <c r="O32" s="5">
        <f t="shared" si="0"/>
        <v>161</v>
      </c>
      <c r="P32" s="35" t="s">
        <v>98</v>
      </c>
      <c r="Q32" s="29">
        <v>28</v>
      </c>
      <c r="R32" s="5">
        <v>0</v>
      </c>
      <c r="S32" s="5">
        <v>0</v>
      </c>
      <c r="T32" s="5">
        <v>0</v>
      </c>
      <c r="U32" s="5">
        <f t="shared" si="1"/>
        <v>161</v>
      </c>
      <c r="V32" s="30" t="s">
        <v>169</v>
      </c>
    </row>
    <row r="33" spans="1:22" ht="12.75">
      <c r="A33">
        <v>2</v>
      </c>
      <c r="B33" t="s">
        <v>12</v>
      </c>
      <c r="C33">
        <v>152</v>
      </c>
      <c r="D33" s="37">
        <f>C33/(C33+C34)</f>
        <v>1</v>
      </c>
      <c r="E33" s="5">
        <v>2</v>
      </c>
      <c r="F33" s="5" t="s">
        <v>4</v>
      </c>
      <c r="G33" s="29">
        <v>26</v>
      </c>
      <c r="H33" s="5">
        <v>3</v>
      </c>
      <c r="I33" s="5">
        <v>146</v>
      </c>
      <c r="J33" s="5">
        <v>3</v>
      </c>
      <c r="K33" s="5">
        <v>0</v>
      </c>
      <c r="L33" s="5">
        <v>0</v>
      </c>
      <c r="M33" s="5">
        <v>0</v>
      </c>
      <c r="N33" s="5">
        <v>0</v>
      </c>
      <c r="O33" s="5">
        <f t="shared" si="0"/>
        <v>155</v>
      </c>
      <c r="P33" s="35" t="s">
        <v>157</v>
      </c>
      <c r="Q33" s="29">
        <v>29</v>
      </c>
      <c r="R33" s="5">
        <v>0</v>
      </c>
      <c r="S33" s="5">
        <v>0</v>
      </c>
      <c r="T33" s="5">
        <v>0</v>
      </c>
      <c r="U33" s="5">
        <f t="shared" si="1"/>
        <v>155</v>
      </c>
      <c r="V33" s="30" t="s">
        <v>130</v>
      </c>
    </row>
    <row r="34" spans="5:22" ht="12.75">
      <c r="E34" s="5">
        <v>5</v>
      </c>
      <c r="F34" s="5" t="s">
        <v>6</v>
      </c>
      <c r="G34" s="29">
        <v>27</v>
      </c>
      <c r="H34" s="5">
        <v>3</v>
      </c>
      <c r="I34" s="5">
        <v>149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f t="shared" si="0"/>
        <v>149</v>
      </c>
      <c r="P34" s="35" t="s">
        <v>99</v>
      </c>
      <c r="Q34" s="29">
        <v>30</v>
      </c>
      <c r="R34" s="5">
        <v>0</v>
      </c>
      <c r="S34" s="5">
        <v>0</v>
      </c>
      <c r="T34" s="5">
        <v>0</v>
      </c>
      <c r="U34" s="5">
        <f t="shared" si="1"/>
        <v>149</v>
      </c>
      <c r="V34" s="30" t="s">
        <v>143</v>
      </c>
    </row>
    <row r="35" spans="1:22" ht="12.75">
      <c r="A35">
        <v>1</v>
      </c>
      <c r="B35" t="s">
        <v>13</v>
      </c>
      <c r="C35">
        <v>152</v>
      </c>
      <c r="D35" s="37">
        <f>C35/(C35+C36)</f>
        <v>1</v>
      </c>
      <c r="E35" s="5">
        <v>5</v>
      </c>
      <c r="F35" s="5" t="s">
        <v>10</v>
      </c>
      <c r="G35" s="29">
        <v>28</v>
      </c>
      <c r="H35" s="5">
        <v>29</v>
      </c>
      <c r="I35" s="5">
        <v>119</v>
      </c>
      <c r="J35" s="5">
        <v>0</v>
      </c>
      <c r="K35" s="5">
        <v>4</v>
      </c>
      <c r="L35" s="5">
        <v>0</v>
      </c>
      <c r="M35" s="5">
        <v>0</v>
      </c>
      <c r="N35" s="5">
        <v>0</v>
      </c>
      <c r="O35" s="5">
        <f>+I35*1+J35*3+K35*7+L35*15+M35*31+N35*63</f>
        <v>147</v>
      </c>
      <c r="P35" s="35" t="s">
        <v>114</v>
      </c>
      <c r="Q35" s="29">
        <v>31</v>
      </c>
      <c r="R35" s="5">
        <v>0</v>
      </c>
      <c r="S35" s="5">
        <v>0</v>
      </c>
      <c r="T35" s="5">
        <v>0</v>
      </c>
      <c r="U35" s="5">
        <f>+O35+S35*64+T35*192</f>
        <v>147</v>
      </c>
      <c r="V35" s="30" t="s">
        <v>108</v>
      </c>
    </row>
    <row r="36" spans="5:22" ht="12.75">
      <c r="E36" s="5">
        <v>5</v>
      </c>
      <c r="F36" s="5" t="s">
        <v>26</v>
      </c>
      <c r="G36" s="29">
        <v>29</v>
      </c>
      <c r="H36" s="5">
        <v>18</v>
      </c>
      <c r="I36" s="5">
        <v>132</v>
      </c>
      <c r="J36" s="5">
        <v>0</v>
      </c>
      <c r="K36" s="5">
        <v>2</v>
      </c>
      <c r="L36" s="5">
        <v>0</v>
      </c>
      <c r="M36" s="5">
        <v>0</v>
      </c>
      <c r="N36" s="5">
        <v>0</v>
      </c>
      <c r="O36" s="5">
        <f>+I36*1+J36*3+K36*7+L36*15+M36*31+N36*63</f>
        <v>146</v>
      </c>
      <c r="P36" s="35" t="s">
        <v>129</v>
      </c>
      <c r="Q36" s="29">
        <v>32</v>
      </c>
      <c r="R36" s="5">
        <v>0</v>
      </c>
      <c r="S36" s="5">
        <v>0</v>
      </c>
      <c r="T36" s="5">
        <v>0</v>
      </c>
      <c r="U36" s="5">
        <f>+O36+S36*64+T36*192</f>
        <v>146</v>
      </c>
      <c r="V36" s="30" t="s">
        <v>116</v>
      </c>
    </row>
    <row r="37" spans="1:22" ht="12.75">
      <c r="A37">
        <v>4</v>
      </c>
      <c r="B37" t="s">
        <v>14</v>
      </c>
      <c r="C37">
        <v>149</v>
      </c>
      <c r="D37" s="37">
        <f>C37/(C37+C38)</f>
        <v>0.9802631578947368</v>
      </c>
      <c r="E37" s="5">
        <v>5</v>
      </c>
      <c r="F37" s="5" t="s">
        <v>29</v>
      </c>
      <c r="G37" s="29">
        <v>29</v>
      </c>
      <c r="H37" s="5">
        <v>6</v>
      </c>
      <c r="I37" s="5">
        <v>146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f t="shared" si="0"/>
        <v>146</v>
      </c>
      <c r="P37" s="35" t="s">
        <v>129</v>
      </c>
      <c r="Q37" s="29">
        <v>32</v>
      </c>
      <c r="R37" s="5">
        <v>0</v>
      </c>
      <c r="S37" s="5">
        <v>0</v>
      </c>
      <c r="T37" s="5">
        <v>0</v>
      </c>
      <c r="U37" s="5">
        <f t="shared" si="1"/>
        <v>146</v>
      </c>
      <c r="V37" s="30" t="s">
        <v>116</v>
      </c>
    </row>
    <row r="38" spans="1:22" ht="12.75">
      <c r="A38">
        <v>5</v>
      </c>
      <c r="B38" t="s">
        <v>54</v>
      </c>
      <c r="C38">
        <v>3</v>
      </c>
      <c r="E38" s="5">
        <v>5</v>
      </c>
      <c r="F38" s="5" t="s">
        <v>2</v>
      </c>
      <c r="G38" s="29">
        <v>31</v>
      </c>
      <c r="H38" s="5">
        <v>19</v>
      </c>
      <c r="I38" s="5">
        <v>133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f t="shared" si="0"/>
        <v>133</v>
      </c>
      <c r="P38" s="35" t="s">
        <v>100</v>
      </c>
      <c r="Q38" s="29">
        <v>34</v>
      </c>
      <c r="R38" s="5">
        <v>0</v>
      </c>
      <c r="S38" s="5">
        <v>0</v>
      </c>
      <c r="T38" s="5">
        <v>0</v>
      </c>
      <c r="U38" s="5">
        <f t="shared" si="1"/>
        <v>133</v>
      </c>
      <c r="V38" s="30" t="s">
        <v>144</v>
      </c>
    </row>
    <row r="39" spans="5:22" ht="12.75">
      <c r="E39" s="5">
        <v>6</v>
      </c>
      <c r="F39" s="5" t="s">
        <v>19</v>
      </c>
      <c r="G39" s="29">
        <v>32</v>
      </c>
      <c r="H39" s="5">
        <v>60</v>
      </c>
      <c r="I39" s="5">
        <v>92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f t="shared" si="0"/>
        <v>92</v>
      </c>
      <c r="P39" s="35" t="s">
        <v>158</v>
      </c>
      <c r="Q39" s="29">
        <v>35</v>
      </c>
      <c r="R39" s="5">
        <v>0</v>
      </c>
      <c r="S39" s="5">
        <v>0</v>
      </c>
      <c r="T39" s="5">
        <v>0</v>
      </c>
      <c r="U39" s="5">
        <f t="shared" si="1"/>
        <v>92</v>
      </c>
      <c r="V39" s="30" t="s">
        <v>139</v>
      </c>
    </row>
    <row r="40" spans="1:22" ht="12.75">
      <c r="A40">
        <v>3</v>
      </c>
      <c r="B40" t="s">
        <v>15</v>
      </c>
      <c r="C40">
        <v>152</v>
      </c>
      <c r="D40" s="37">
        <f>C40/(C40+C41)</f>
        <v>1</v>
      </c>
      <c r="E40" s="4">
        <v>4</v>
      </c>
      <c r="F40" s="4" t="s">
        <v>43</v>
      </c>
      <c r="G40" s="19">
        <v>33</v>
      </c>
      <c r="H40" s="4">
        <v>124</v>
      </c>
      <c r="I40" s="4">
        <v>13</v>
      </c>
      <c r="J40" s="4">
        <v>13</v>
      </c>
      <c r="K40" s="4">
        <v>2</v>
      </c>
      <c r="L40" s="4">
        <v>0</v>
      </c>
      <c r="M40" s="4">
        <v>0</v>
      </c>
      <c r="N40" s="4">
        <v>0</v>
      </c>
      <c r="O40" s="4">
        <f>+I40*1+J40*3+K40*7+L40*15+M40*31+N40*63</f>
        <v>66</v>
      </c>
      <c r="P40" s="36" t="s">
        <v>101</v>
      </c>
      <c r="Q40" s="19">
        <v>36</v>
      </c>
      <c r="R40" s="4">
        <v>0</v>
      </c>
      <c r="S40" s="4">
        <v>0</v>
      </c>
      <c r="T40" s="4">
        <v>0</v>
      </c>
      <c r="U40" s="4">
        <f>+O40+S40*64+T40*192</f>
        <v>66</v>
      </c>
      <c r="V40" s="20" t="s">
        <v>145</v>
      </c>
    </row>
    <row r="41" spans="5:22" ht="12.75">
      <c r="E41" s="4">
        <v>3</v>
      </c>
      <c r="F41" s="4" t="s">
        <v>46</v>
      </c>
      <c r="G41" s="19">
        <v>34</v>
      </c>
      <c r="H41" s="4">
        <v>92</v>
      </c>
      <c r="I41" s="4">
        <v>60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f aca="true" t="shared" si="2" ref="O41:O71">+I41*1+J41*3+K41*7+L41*15+M41*31+N41*63</f>
        <v>60</v>
      </c>
      <c r="P41" s="36" t="s">
        <v>159</v>
      </c>
      <c r="Q41" s="19">
        <v>37</v>
      </c>
      <c r="R41" s="4">
        <v>0</v>
      </c>
      <c r="S41" s="4">
        <v>0</v>
      </c>
      <c r="T41" s="4">
        <v>0</v>
      </c>
      <c r="U41" s="4">
        <f aca="true" t="shared" si="3" ref="U41:U71">+O41+S41*64+T41*192</f>
        <v>60</v>
      </c>
      <c r="V41" s="20" t="s">
        <v>150</v>
      </c>
    </row>
    <row r="42" spans="1:22" ht="12.75">
      <c r="A42">
        <v>2</v>
      </c>
      <c r="B42" t="s">
        <v>16</v>
      </c>
      <c r="C42">
        <v>151</v>
      </c>
      <c r="D42" s="37">
        <f>C42/(C42+C43)</f>
        <v>0.993421052631579</v>
      </c>
      <c r="E42" s="4">
        <v>4</v>
      </c>
      <c r="F42" s="4" t="s">
        <v>48</v>
      </c>
      <c r="G42" s="19">
        <v>35</v>
      </c>
      <c r="H42" s="4">
        <v>123</v>
      </c>
      <c r="I42" s="4">
        <v>28</v>
      </c>
      <c r="J42" s="4">
        <v>0</v>
      </c>
      <c r="K42" s="4">
        <v>1</v>
      </c>
      <c r="L42" s="4">
        <v>0</v>
      </c>
      <c r="M42" s="4">
        <v>0</v>
      </c>
      <c r="N42" s="4">
        <v>0</v>
      </c>
      <c r="O42" s="4">
        <f t="shared" si="2"/>
        <v>35</v>
      </c>
      <c r="P42" s="36" t="s">
        <v>149</v>
      </c>
      <c r="Q42" s="19">
        <v>38</v>
      </c>
      <c r="R42" s="4">
        <v>0</v>
      </c>
      <c r="S42" s="4">
        <v>0</v>
      </c>
      <c r="T42" s="4">
        <v>0</v>
      </c>
      <c r="U42" s="4">
        <f t="shared" si="3"/>
        <v>35</v>
      </c>
      <c r="V42" s="20" t="s">
        <v>151</v>
      </c>
    </row>
    <row r="43" spans="1:22" ht="12.75">
      <c r="A43">
        <v>7</v>
      </c>
      <c r="B43" t="s">
        <v>78</v>
      </c>
      <c r="C43">
        <v>1</v>
      </c>
      <c r="E43" s="4">
        <v>8</v>
      </c>
      <c r="F43" s="4" t="s">
        <v>52</v>
      </c>
      <c r="G43" s="19">
        <v>36</v>
      </c>
      <c r="H43" s="4">
        <v>133</v>
      </c>
      <c r="I43" s="4">
        <v>15</v>
      </c>
      <c r="J43" s="4">
        <v>4</v>
      </c>
      <c r="K43" s="4">
        <v>0</v>
      </c>
      <c r="L43" s="4">
        <v>0</v>
      </c>
      <c r="M43" s="4">
        <v>0</v>
      </c>
      <c r="N43" s="4">
        <v>0</v>
      </c>
      <c r="O43" s="4">
        <f t="shared" si="2"/>
        <v>27</v>
      </c>
      <c r="P43" s="36" t="s">
        <v>160</v>
      </c>
      <c r="Q43" s="19">
        <v>39</v>
      </c>
      <c r="R43" s="4">
        <v>0</v>
      </c>
      <c r="S43" s="4">
        <v>0</v>
      </c>
      <c r="T43" s="4">
        <v>0</v>
      </c>
      <c r="U43" s="4">
        <f t="shared" si="3"/>
        <v>27</v>
      </c>
      <c r="V43" s="20" t="s">
        <v>170</v>
      </c>
    </row>
    <row r="44" spans="5:22" ht="12.75">
      <c r="E44" s="4">
        <v>4</v>
      </c>
      <c r="F44" s="4" t="s">
        <v>44</v>
      </c>
      <c r="G44" s="19">
        <v>37</v>
      </c>
      <c r="H44" s="4">
        <v>133</v>
      </c>
      <c r="I44" s="4">
        <v>19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f>+I44*1+J44*3+K44*7+L44*15+M44*31+N44*63</f>
        <v>19</v>
      </c>
      <c r="P44" s="36" t="s">
        <v>124</v>
      </c>
      <c r="Q44" s="19">
        <v>40</v>
      </c>
      <c r="R44" s="4">
        <v>0</v>
      </c>
      <c r="S44" s="4">
        <v>0</v>
      </c>
      <c r="T44" s="4">
        <v>0</v>
      </c>
      <c r="U44" s="4">
        <f>+O44+S44*64+T44*192</f>
        <v>19</v>
      </c>
      <c r="V44" s="20" t="s">
        <v>132</v>
      </c>
    </row>
    <row r="45" spans="1:22" ht="12.75">
      <c r="A45">
        <v>1</v>
      </c>
      <c r="B45" t="s">
        <v>17</v>
      </c>
      <c r="C45">
        <v>152</v>
      </c>
      <c r="D45" s="37">
        <f>C45/(C45+C46)</f>
        <v>1</v>
      </c>
      <c r="E45" s="4">
        <v>4</v>
      </c>
      <c r="F45" s="4" t="s">
        <v>50</v>
      </c>
      <c r="G45" s="19">
        <v>38</v>
      </c>
      <c r="H45" s="4">
        <v>134</v>
      </c>
      <c r="I45" s="4">
        <v>18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f t="shared" si="2"/>
        <v>18</v>
      </c>
      <c r="P45" s="36" t="s">
        <v>161</v>
      </c>
      <c r="Q45" s="19">
        <v>41</v>
      </c>
      <c r="R45" s="4">
        <v>0</v>
      </c>
      <c r="S45" s="4">
        <v>0</v>
      </c>
      <c r="T45" s="4">
        <v>0</v>
      </c>
      <c r="U45" s="4">
        <f t="shared" si="3"/>
        <v>18</v>
      </c>
      <c r="V45" s="20" t="s">
        <v>171</v>
      </c>
    </row>
    <row r="46" spans="5:22" ht="12.75">
      <c r="E46" s="4">
        <v>8</v>
      </c>
      <c r="F46" s="4" t="s">
        <v>85</v>
      </c>
      <c r="G46" s="19">
        <v>39</v>
      </c>
      <c r="H46" s="4">
        <v>151</v>
      </c>
      <c r="I46" s="4">
        <v>0</v>
      </c>
      <c r="J46" s="4">
        <v>0</v>
      </c>
      <c r="K46" s="4">
        <v>0</v>
      </c>
      <c r="L46" s="4">
        <v>1</v>
      </c>
      <c r="M46" s="4">
        <v>0</v>
      </c>
      <c r="N46" s="4">
        <v>0</v>
      </c>
      <c r="O46" s="4">
        <f>+I46*1+J46*3+K46*7+L46*15+M46*31+N46*63</f>
        <v>15</v>
      </c>
      <c r="P46" s="20" t="s">
        <v>146</v>
      </c>
      <c r="Q46" s="19">
        <v>42</v>
      </c>
      <c r="R46" s="4">
        <v>0</v>
      </c>
      <c r="S46" s="4">
        <v>0</v>
      </c>
      <c r="T46" s="4">
        <v>0</v>
      </c>
      <c r="U46" s="4">
        <f>+O46+S46*64+T46*192</f>
        <v>15</v>
      </c>
      <c r="V46" s="20" t="s">
        <v>152</v>
      </c>
    </row>
    <row r="47" spans="1:22" ht="12.75">
      <c r="A47">
        <v>4</v>
      </c>
      <c r="B47" t="s">
        <v>18</v>
      </c>
      <c r="C47">
        <v>149</v>
      </c>
      <c r="D47" s="37">
        <f>C47/(C47+C48)</f>
        <v>0.9802631578947368</v>
      </c>
      <c r="E47" s="4">
        <v>7</v>
      </c>
      <c r="F47" s="4" t="s">
        <v>53</v>
      </c>
      <c r="G47" s="19">
        <v>40</v>
      </c>
      <c r="H47" s="4">
        <v>141</v>
      </c>
      <c r="I47" s="4">
        <v>11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f t="shared" si="2"/>
        <v>11</v>
      </c>
      <c r="P47" s="36" t="s">
        <v>162</v>
      </c>
      <c r="Q47" s="19">
        <v>43</v>
      </c>
      <c r="R47" s="4">
        <v>0</v>
      </c>
      <c r="S47" s="4">
        <v>0</v>
      </c>
      <c r="T47" s="4">
        <v>0</v>
      </c>
      <c r="U47" s="4">
        <f t="shared" si="3"/>
        <v>11</v>
      </c>
      <c r="V47" s="20" t="s">
        <v>172</v>
      </c>
    </row>
    <row r="48" spans="1:22" ht="12.75">
      <c r="A48">
        <v>5</v>
      </c>
      <c r="B48" t="s">
        <v>51</v>
      </c>
      <c r="C48">
        <v>3</v>
      </c>
      <c r="E48" s="4">
        <v>3</v>
      </c>
      <c r="F48" s="4" t="s">
        <v>42</v>
      </c>
      <c r="G48" s="19">
        <v>41</v>
      </c>
      <c r="H48" s="4">
        <v>144</v>
      </c>
      <c r="I48" s="4">
        <v>7</v>
      </c>
      <c r="J48" s="4">
        <v>1</v>
      </c>
      <c r="K48" s="4">
        <v>0</v>
      </c>
      <c r="L48" s="4">
        <v>0</v>
      </c>
      <c r="M48" s="4">
        <v>0</v>
      </c>
      <c r="N48" s="4">
        <v>0</v>
      </c>
      <c r="O48" s="4">
        <f t="shared" si="2"/>
        <v>10</v>
      </c>
      <c r="P48" s="36" t="s">
        <v>125</v>
      </c>
      <c r="Q48" s="19">
        <v>44</v>
      </c>
      <c r="R48" s="4">
        <v>0</v>
      </c>
      <c r="S48" s="4">
        <v>0</v>
      </c>
      <c r="T48" s="4">
        <v>0</v>
      </c>
      <c r="U48" s="4">
        <f t="shared" si="3"/>
        <v>10</v>
      </c>
      <c r="V48" s="20" t="s">
        <v>140</v>
      </c>
    </row>
    <row r="49" spans="5:22" ht="12.75">
      <c r="E49" s="4">
        <v>5</v>
      </c>
      <c r="F49" s="4" t="s">
        <v>54</v>
      </c>
      <c r="G49" s="19">
        <v>42</v>
      </c>
      <c r="H49" s="4">
        <v>149</v>
      </c>
      <c r="I49" s="4">
        <v>2</v>
      </c>
      <c r="J49" s="4">
        <v>0</v>
      </c>
      <c r="K49" s="4">
        <v>1</v>
      </c>
      <c r="L49" s="4">
        <v>0</v>
      </c>
      <c r="M49" s="4">
        <v>0</v>
      </c>
      <c r="N49" s="4">
        <v>0</v>
      </c>
      <c r="O49" s="4">
        <f t="shared" si="2"/>
        <v>9</v>
      </c>
      <c r="P49" s="36" t="s">
        <v>151</v>
      </c>
      <c r="Q49" s="19">
        <v>45</v>
      </c>
      <c r="R49" s="4">
        <v>0</v>
      </c>
      <c r="S49" s="4">
        <v>0</v>
      </c>
      <c r="T49" s="4">
        <v>0</v>
      </c>
      <c r="U49" s="4">
        <f t="shared" si="3"/>
        <v>9</v>
      </c>
      <c r="V49" s="20" t="s">
        <v>173</v>
      </c>
    </row>
    <row r="50" spans="1:22" ht="12.75">
      <c r="A50">
        <v>6</v>
      </c>
      <c r="B50" t="s">
        <v>19</v>
      </c>
      <c r="C50">
        <v>92</v>
      </c>
      <c r="D50" s="37">
        <f>C50/(C50+C51)</f>
        <v>0.6052631578947368</v>
      </c>
      <c r="E50" s="4">
        <v>4</v>
      </c>
      <c r="F50" s="4" t="s">
        <v>45</v>
      </c>
      <c r="G50" s="19">
        <v>43</v>
      </c>
      <c r="H50" s="4">
        <v>146</v>
      </c>
      <c r="I50" s="4">
        <v>6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f t="shared" si="2"/>
        <v>6</v>
      </c>
      <c r="P50" s="36" t="s">
        <v>163</v>
      </c>
      <c r="Q50" s="19">
        <v>46</v>
      </c>
      <c r="R50" s="4">
        <v>0</v>
      </c>
      <c r="S50" s="4">
        <v>0</v>
      </c>
      <c r="T50" s="4">
        <v>0</v>
      </c>
      <c r="U50" s="4">
        <f t="shared" si="3"/>
        <v>6</v>
      </c>
      <c r="V50" s="20" t="s">
        <v>174</v>
      </c>
    </row>
    <row r="51" spans="1:22" ht="12.75">
      <c r="A51">
        <v>3</v>
      </c>
      <c r="B51" t="s">
        <v>46</v>
      </c>
      <c r="C51">
        <v>60</v>
      </c>
      <c r="E51" s="4">
        <v>7</v>
      </c>
      <c r="F51" s="4" t="s">
        <v>87</v>
      </c>
      <c r="G51" s="19">
        <v>44</v>
      </c>
      <c r="H51" s="4">
        <v>148</v>
      </c>
      <c r="I51" s="4">
        <v>4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f>+I51*1+J51*3+K51*7+L51*15+M51*31+N51*63</f>
        <v>4</v>
      </c>
      <c r="P51" s="36" t="s">
        <v>164</v>
      </c>
      <c r="Q51" s="19">
        <v>47</v>
      </c>
      <c r="R51" s="4">
        <v>0</v>
      </c>
      <c r="S51" s="4">
        <v>0</v>
      </c>
      <c r="T51" s="4">
        <v>0</v>
      </c>
      <c r="U51" s="4">
        <f>+O51+S51*64+T51*192</f>
        <v>4</v>
      </c>
      <c r="V51" s="20" t="s">
        <v>153</v>
      </c>
    </row>
    <row r="52" spans="5:22" ht="12.75">
      <c r="E52" s="4">
        <v>4</v>
      </c>
      <c r="F52" s="4" t="s">
        <v>72</v>
      </c>
      <c r="G52" s="19">
        <v>45</v>
      </c>
      <c r="H52" s="4">
        <v>149</v>
      </c>
      <c r="I52" s="4">
        <v>3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f>+I52*1+J52*3+K52*7+L52*15+M52*31+N52*63</f>
        <v>3</v>
      </c>
      <c r="P52" s="36" t="s">
        <v>165</v>
      </c>
      <c r="Q52" s="19">
        <v>48</v>
      </c>
      <c r="R52" s="4">
        <v>0</v>
      </c>
      <c r="S52" s="4">
        <v>0</v>
      </c>
      <c r="T52" s="4">
        <v>0</v>
      </c>
      <c r="U52" s="4">
        <f>+O52+S52*64+T52*192</f>
        <v>3</v>
      </c>
      <c r="V52" s="20" t="s">
        <v>175</v>
      </c>
    </row>
    <row r="53" spans="1:22" ht="12.75">
      <c r="A53">
        <v>2</v>
      </c>
      <c r="B53" t="s">
        <v>20</v>
      </c>
      <c r="C53">
        <v>152</v>
      </c>
      <c r="D53" s="37">
        <f>C53/(C53+C54)</f>
        <v>1</v>
      </c>
      <c r="E53" s="4">
        <v>5</v>
      </c>
      <c r="F53" s="4" t="s">
        <v>51</v>
      </c>
      <c r="G53" s="19">
        <v>45</v>
      </c>
      <c r="H53" s="4">
        <v>149</v>
      </c>
      <c r="I53" s="4">
        <v>3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f>+I53*1+J53*3+K53*7+L53*15+M53*31+N53*63</f>
        <v>3</v>
      </c>
      <c r="P53" s="36" t="s">
        <v>165</v>
      </c>
      <c r="Q53" s="19">
        <v>48</v>
      </c>
      <c r="R53" s="4">
        <v>0</v>
      </c>
      <c r="S53" s="4">
        <v>0</v>
      </c>
      <c r="T53" s="4">
        <v>0</v>
      </c>
      <c r="U53" s="4">
        <f>+O53+S53*64+T53*192</f>
        <v>3</v>
      </c>
      <c r="V53" s="20" t="s">
        <v>175</v>
      </c>
    </row>
    <row r="54" spans="5:22" ht="12.75">
      <c r="E54" s="4">
        <v>7</v>
      </c>
      <c r="F54" s="4" t="s">
        <v>69</v>
      </c>
      <c r="G54" s="19">
        <v>45</v>
      </c>
      <c r="H54" s="4">
        <v>149</v>
      </c>
      <c r="I54" s="4">
        <v>3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f>+I54*1+J54*3+K54*7+L54*15+M54*31+N54*63</f>
        <v>3</v>
      </c>
      <c r="P54" s="36" t="s">
        <v>165</v>
      </c>
      <c r="Q54" s="19">
        <v>48</v>
      </c>
      <c r="R54" s="4">
        <v>0</v>
      </c>
      <c r="S54" s="4">
        <v>0</v>
      </c>
      <c r="T54" s="4">
        <v>0</v>
      </c>
      <c r="U54" s="4">
        <f>+O54+S54*64+T54*192</f>
        <v>3</v>
      </c>
      <c r="V54" s="20" t="s">
        <v>175</v>
      </c>
    </row>
    <row r="55" spans="1:22" ht="12.75">
      <c r="A55">
        <v>1</v>
      </c>
      <c r="B55" t="s">
        <v>21</v>
      </c>
      <c r="C55">
        <v>133</v>
      </c>
      <c r="D55" s="37">
        <f>C55/(C55+C56)</f>
        <v>0.875</v>
      </c>
      <c r="E55" s="4">
        <v>7</v>
      </c>
      <c r="F55" s="4" t="s">
        <v>74</v>
      </c>
      <c r="G55" s="19">
        <v>48</v>
      </c>
      <c r="H55" s="4">
        <v>151</v>
      </c>
      <c r="I55" s="4">
        <v>1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f t="shared" si="2"/>
        <v>1</v>
      </c>
      <c r="P55" s="20" t="s">
        <v>153</v>
      </c>
      <c r="Q55" s="19">
        <v>51</v>
      </c>
      <c r="R55" s="4">
        <v>0</v>
      </c>
      <c r="S55" s="4">
        <v>0</v>
      </c>
      <c r="T55" s="4">
        <v>0</v>
      </c>
      <c r="U55" s="4">
        <f t="shared" si="3"/>
        <v>1</v>
      </c>
      <c r="V55" s="20" t="s">
        <v>176</v>
      </c>
    </row>
    <row r="56" spans="1:22" ht="12.75">
      <c r="A56">
        <v>8</v>
      </c>
      <c r="B56" t="s">
        <v>52</v>
      </c>
      <c r="C56">
        <v>19</v>
      </c>
      <c r="E56" s="4">
        <v>7</v>
      </c>
      <c r="F56" s="4" t="s">
        <v>78</v>
      </c>
      <c r="G56" s="19">
        <v>48</v>
      </c>
      <c r="H56" s="4">
        <v>151</v>
      </c>
      <c r="I56" s="4">
        <v>1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f t="shared" si="2"/>
        <v>1</v>
      </c>
      <c r="P56" s="20" t="s">
        <v>153</v>
      </c>
      <c r="Q56" s="19">
        <v>51</v>
      </c>
      <c r="R56" s="4">
        <v>0</v>
      </c>
      <c r="S56" s="4">
        <v>0</v>
      </c>
      <c r="T56" s="4">
        <v>0</v>
      </c>
      <c r="U56" s="4">
        <f t="shared" si="3"/>
        <v>1</v>
      </c>
      <c r="V56" s="20" t="s">
        <v>176</v>
      </c>
    </row>
    <row r="57" spans="5:22" ht="12.75">
      <c r="E57" s="4">
        <v>6</v>
      </c>
      <c r="F57" s="4" t="s">
        <v>68</v>
      </c>
      <c r="G57" s="19">
        <v>50</v>
      </c>
      <c r="H57" s="4">
        <v>152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f t="shared" si="2"/>
        <v>0</v>
      </c>
      <c r="P57" s="20" t="s">
        <v>154</v>
      </c>
      <c r="Q57" s="19">
        <v>53</v>
      </c>
      <c r="R57" s="4">
        <v>0</v>
      </c>
      <c r="S57" s="4">
        <v>0</v>
      </c>
      <c r="T57" s="4">
        <v>0</v>
      </c>
      <c r="U57" s="4">
        <f t="shared" si="3"/>
        <v>0</v>
      </c>
      <c r="V57" s="20" t="s">
        <v>177</v>
      </c>
    </row>
    <row r="58" spans="1:22" ht="12.75">
      <c r="A58">
        <v>5</v>
      </c>
      <c r="B58" t="s">
        <v>22</v>
      </c>
      <c r="C58">
        <v>124</v>
      </c>
      <c r="D58" s="37">
        <f>C58/(C58+C59)</f>
        <v>0.8157894736842105</v>
      </c>
      <c r="E58" s="4">
        <v>6</v>
      </c>
      <c r="F58" s="4" t="s">
        <v>73</v>
      </c>
      <c r="G58" s="19">
        <v>50</v>
      </c>
      <c r="H58" s="4">
        <v>152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f t="shared" si="2"/>
        <v>0</v>
      </c>
      <c r="P58" s="20" t="s">
        <v>154</v>
      </c>
      <c r="Q58" s="19">
        <v>53</v>
      </c>
      <c r="R58" s="4">
        <v>0</v>
      </c>
      <c r="S58" s="4">
        <v>0</v>
      </c>
      <c r="T58" s="4">
        <v>0</v>
      </c>
      <c r="U58" s="4">
        <f t="shared" si="3"/>
        <v>0</v>
      </c>
      <c r="V58" s="20" t="s">
        <v>177</v>
      </c>
    </row>
    <row r="59" spans="1:22" ht="12.75">
      <c r="A59">
        <v>4</v>
      </c>
      <c r="B59" t="s">
        <v>43</v>
      </c>
      <c r="C59">
        <v>28</v>
      </c>
      <c r="E59" s="4">
        <v>6</v>
      </c>
      <c r="F59" s="4" t="s">
        <v>133</v>
      </c>
      <c r="G59" s="19">
        <v>50</v>
      </c>
      <c r="H59" s="4">
        <v>152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2"/>
        <v>0</v>
      </c>
      <c r="P59" s="20" t="s">
        <v>154</v>
      </c>
      <c r="Q59" s="19">
        <v>53</v>
      </c>
      <c r="R59" s="4">
        <v>0</v>
      </c>
      <c r="S59" s="4">
        <v>0</v>
      </c>
      <c r="T59" s="4">
        <v>0</v>
      </c>
      <c r="U59" s="4">
        <f t="shared" si="3"/>
        <v>0</v>
      </c>
      <c r="V59" s="20" t="s">
        <v>177</v>
      </c>
    </row>
    <row r="60" spans="5:22" ht="12.75">
      <c r="E60" s="4">
        <v>6</v>
      </c>
      <c r="F60" s="4" t="s">
        <v>80</v>
      </c>
      <c r="G60" s="19">
        <v>50</v>
      </c>
      <c r="H60" s="4">
        <v>152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f t="shared" si="2"/>
        <v>0</v>
      </c>
      <c r="P60" s="20" t="s">
        <v>154</v>
      </c>
      <c r="Q60" s="19">
        <v>53</v>
      </c>
      <c r="R60" s="4">
        <v>0</v>
      </c>
      <c r="S60" s="4">
        <v>0</v>
      </c>
      <c r="T60" s="4">
        <v>0</v>
      </c>
      <c r="U60" s="4">
        <f t="shared" si="3"/>
        <v>0</v>
      </c>
      <c r="V60" s="20" t="s">
        <v>177</v>
      </c>
    </row>
    <row r="61" spans="1:22" ht="12.75">
      <c r="A61">
        <v>3</v>
      </c>
      <c r="B61" t="s">
        <v>23</v>
      </c>
      <c r="C61">
        <v>152</v>
      </c>
      <c r="D61" s="37">
        <f>C61/(C61+C62)</f>
        <v>1</v>
      </c>
      <c r="E61" s="4">
        <v>6</v>
      </c>
      <c r="F61" s="4" t="s">
        <v>84</v>
      </c>
      <c r="G61" s="19">
        <v>50</v>
      </c>
      <c r="H61" s="4">
        <v>152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f t="shared" si="2"/>
        <v>0</v>
      </c>
      <c r="P61" s="20" t="s">
        <v>154</v>
      </c>
      <c r="Q61" s="19">
        <v>53</v>
      </c>
      <c r="R61" s="4">
        <v>0</v>
      </c>
      <c r="S61" s="4">
        <v>0</v>
      </c>
      <c r="T61" s="4">
        <v>0</v>
      </c>
      <c r="U61" s="4">
        <f t="shared" si="3"/>
        <v>0</v>
      </c>
      <c r="V61" s="20" t="s">
        <v>177</v>
      </c>
    </row>
    <row r="62" spans="5:22" ht="12.75">
      <c r="E62" s="4">
        <v>6</v>
      </c>
      <c r="F62" s="4" t="s">
        <v>86</v>
      </c>
      <c r="G62" s="19">
        <v>50</v>
      </c>
      <c r="H62" s="4">
        <v>152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f t="shared" si="2"/>
        <v>0</v>
      </c>
      <c r="P62" s="20" t="s">
        <v>154</v>
      </c>
      <c r="Q62" s="19">
        <v>53</v>
      </c>
      <c r="R62" s="4">
        <v>0</v>
      </c>
      <c r="S62" s="4">
        <v>0</v>
      </c>
      <c r="T62" s="4">
        <v>0</v>
      </c>
      <c r="U62" s="4">
        <f t="shared" si="3"/>
        <v>0</v>
      </c>
      <c r="V62" s="20" t="s">
        <v>177</v>
      </c>
    </row>
    <row r="63" spans="1:22" ht="12.75">
      <c r="A63">
        <v>2</v>
      </c>
      <c r="B63" t="s">
        <v>24</v>
      </c>
      <c r="C63">
        <v>152</v>
      </c>
      <c r="D63" s="37">
        <f>C63/(C63+C64)</f>
        <v>1</v>
      </c>
      <c r="E63" s="4">
        <v>7</v>
      </c>
      <c r="F63" s="4" t="s">
        <v>76</v>
      </c>
      <c r="G63" s="19">
        <v>50</v>
      </c>
      <c r="H63" s="4">
        <v>152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f t="shared" si="2"/>
        <v>0</v>
      </c>
      <c r="P63" s="20" t="s">
        <v>154</v>
      </c>
      <c r="Q63" s="19">
        <v>53</v>
      </c>
      <c r="R63" s="4">
        <v>0</v>
      </c>
      <c r="S63" s="4">
        <v>0</v>
      </c>
      <c r="T63" s="4">
        <v>0</v>
      </c>
      <c r="U63" s="4">
        <f t="shared" si="3"/>
        <v>0</v>
      </c>
      <c r="V63" s="20" t="s">
        <v>177</v>
      </c>
    </row>
    <row r="64" spans="5:22" ht="12.75">
      <c r="E64" s="4">
        <v>7</v>
      </c>
      <c r="F64" s="4" t="s">
        <v>82</v>
      </c>
      <c r="G64" s="19">
        <v>50</v>
      </c>
      <c r="H64" s="4">
        <v>152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f t="shared" si="2"/>
        <v>0</v>
      </c>
      <c r="P64" s="20" t="s">
        <v>154</v>
      </c>
      <c r="Q64" s="19">
        <v>53</v>
      </c>
      <c r="R64" s="4">
        <v>0</v>
      </c>
      <c r="S64" s="4">
        <v>0</v>
      </c>
      <c r="T64" s="4">
        <v>0</v>
      </c>
      <c r="U64" s="4">
        <f t="shared" si="3"/>
        <v>0</v>
      </c>
      <c r="V64" s="20" t="s">
        <v>177</v>
      </c>
    </row>
    <row r="65" spans="1:22" ht="12.75">
      <c r="A65">
        <v>1</v>
      </c>
      <c r="B65" t="s">
        <v>25</v>
      </c>
      <c r="C65">
        <v>152</v>
      </c>
      <c r="D65" s="37">
        <f>C65/(C65+C66)</f>
        <v>1</v>
      </c>
      <c r="E65" s="4">
        <v>7</v>
      </c>
      <c r="F65" s="4" t="s">
        <v>81</v>
      </c>
      <c r="G65" s="19">
        <v>50</v>
      </c>
      <c r="H65" s="4">
        <v>152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f t="shared" si="2"/>
        <v>0</v>
      </c>
      <c r="P65" s="20" t="s">
        <v>154</v>
      </c>
      <c r="Q65" s="19">
        <v>53</v>
      </c>
      <c r="R65" s="4">
        <v>0</v>
      </c>
      <c r="S65" s="4">
        <v>0</v>
      </c>
      <c r="T65" s="4">
        <v>0</v>
      </c>
      <c r="U65" s="4">
        <f t="shared" si="3"/>
        <v>0</v>
      </c>
      <c r="V65" s="20" t="s">
        <v>177</v>
      </c>
    </row>
    <row r="66" spans="5:22" ht="12.75">
      <c r="E66" s="4">
        <v>8</v>
      </c>
      <c r="F66" s="4" t="s">
        <v>67</v>
      </c>
      <c r="G66" s="19">
        <v>50</v>
      </c>
      <c r="H66" s="4">
        <v>152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f t="shared" si="2"/>
        <v>0</v>
      </c>
      <c r="P66" s="20" t="s">
        <v>154</v>
      </c>
      <c r="Q66" s="19">
        <v>53</v>
      </c>
      <c r="R66" s="4">
        <v>0</v>
      </c>
      <c r="S66" s="4">
        <v>0</v>
      </c>
      <c r="T66" s="4">
        <v>0</v>
      </c>
      <c r="U66" s="4">
        <f t="shared" si="3"/>
        <v>0</v>
      </c>
      <c r="V66" s="20" t="s">
        <v>177</v>
      </c>
    </row>
    <row r="67" spans="1:22" ht="12.75">
      <c r="A67">
        <v>5</v>
      </c>
      <c r="B67" t="s">
        <v>26</v>
      </c>
      <c r="C67">
        <v>134</v>
      </c>
      <c r="D67" s="37">
        <f>C67/(C67+C68)</f>
        <v>0.881578947368421</v>
      </c>
      <c r="E67" s="4">
        <v>8</v>
      </c>
      <c r="F67" s="4" t="s">
        <v>71</v>
      </c>
      <c r="G67" s="19">
        <v>50</v>
      </c>
      <c r="H67" s="4">
        <v>152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f t="shared" si="2"/>
        <v>0</v>
      </c>
      <c r="P67" s="20" t="s">
        <v>154</v>
      </c>
      <c r="Q67" s="19">
        <v>53</v>
      </c>
      <c r="R67" s="4">
        <v>0</v>
      </c>
      <c r="S67" s="4">
        <v>0</v>
      </c>
      <c r="T67" s="4">
        <v>0</v>
      </c>
      <c r="U67" s="4">
        <f t="shared" si="3"/>
        <v>0</v>
      </c>
      <c r="V67" s="20" t="s">
        <v>177</v>
      </c>
    </row>
    <row r="68" spans="1:22" ht="12.75">
      <c r="A68">
        <v>4</v>
      </c>
      <c r="B68" t="s">
        <v>50</v>
      </c>
      <c r="C68">
        <v>18</v>
      </c>
      <c r="E68" s="4">
        <v>8</v>
      </c>
      <c r="F68" s="4" t="s">
        <v>75</v>
      </c>
      <c r="G68" s="19">
        <v>50</v>
      </c>
      <c r="H68" s="4">
        <v>152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f t="shared" si="2"/>
        <v>0</v>
      </c>
      <c r="P68" s="20" t="s">
        <v>154</v>
      </c>
      <c r="Q68" s="19">
        <v>53</v>
      </c>
      <c r="R68" s="4">
        <v>0</v>
      </c>
      <c r="S68" s="4">
        <v>0</v>
      </c>
      <c r="T68" s="4">
        <v>0</v>
      </c>
      <c r="U68" s="4">
        <f t="shared" si="3"/>
        <v>0</v>
      </c>
      <c r="V68" s="20" t="s">
        <v>177</v>
      </c>
    </row>
    <row r="69" spans="5:22" ht="12.75">
      <c r="E69" s="4">
        <v>8</v>
      </c>
      <c r="F69" s="4" t="s">
        <v>77</v>
      </c>
      <c r="G69" s="19">
        <v>50</v>
      </c>
      <c r="H69" s="4">
        <v>152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f t="shared" si="2"/>
        <v>0</v>
      </c>
      <c r="P69" s="20" t="s">
        <v>154</v>
      </c>
      <c r="Q69" s="19">
        <v>53</v>
      </c>
      <c r="R69" s="4">
        <v>0</v>
      </c>
      <c r="S69" s="4">
        <v>0</v>
      </c>
      <c r="T69" s="4">
        <v>0</v>
      </c>
      <c r="U69" s="4">
        <f t="shared" si="3"/>
        <v>0</v>
      </c>
      <c r="V69" s="20" t="s">
        <v>177</v>
      </c>
    </row>
    <row r="70" spans="1:22" ht="12.75">
      <c r="A70">
        <v>3</v>
      </c>
      <c r="B70" t="s">
        <v>27</v>
      </c>
      <c r="C70">
        <v>152</v>
      </c>
      <c r="D70" s="37">
        <f>C70/(C70+C71)</f>
        <v>1</v>
      </c>
      <c r="E70" s="4">
        <v>8</v>
      </c>
      <c r="F70" s="4" t="s">
        <v>79</v>
      </c>
      <c r="G70" s="19">
        <v>50</v>
      </c>
      <c r="H70" s="4">
        <v>152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f>+I70*1+J70*3+K70*7+L70*15+M70*31+N70*63</f>
        <v>0</v>
      </c>
      <c r="P70" s="20" t="s">
        <v>154</v>
      </c>
      <c r="Q70" s="19">
        <v>53</v>
      </c>
      <c r="R70" s="4">
        <v>0</v>
      </c>
      <c r="S70" s="4">
        <v>0</v>
      </c>
      <c r="T70" s="4">
        <v>0</v>
      </c>
      <c r="U70" s="4">
        <f>+O70+S70*64+T70*192</f>
        <v>0</v>
      </c>
      <c r="V70" s="20" t="s">
        <v>177</v>
      </c>
    </row>
    <row r="71" spans="5:22" ht="12.75">
      <c r="E71" s="4">
        <v>8</v>
      </c>
      <c r="F71" s="4" t="s">
        <v>83</v>
      </c>
      <c r="G71" s="19">
        <v>50</v>
      </c>
      <c r="H71" s="4">
        <v>152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f t="shared" si="2"/>
        <v>0</v>
      </c>
      <c r="P71" s="20" t="s">
        <v>154</v>
      </c>
      <c r="Q71" s="19">
        <v>53</v>
      </c>
      <c r="R71" s="4">
        <v>0</v>
      </c>
      <c r="S71" s="4">
        <v>0</v>
      </c>
      <c r="T71" s="4">
        <v>0</v>
      </c>
      <c r="U71" s="4">
        <f t="shared" si="3"/>
        <v>0</v>
      </c>
      <c r="V71" s="20" t="s">
        <v>177</v>
      </c>
    </row>
    <row r="72" spans="1:4" ht="12.75">
      <c r="A72">
        <v>2</v>
      </c>
      <c r="B72" t="s">
        <v>33</v>
      </c>
      <c r="C72">
        <v>141</v>
      </c>
      <c r="D72" s="37">
        <f>C72/(C72+C73)</f>
        <v>0.9276315789473685</v>
      </c>
    </row>
    <row r="73" spans="1:3" ht="12.75">
      <c r="A73">
        <v>7</v>
      </c>
      <c r="B73" t="s">
        <v>53</v>
      </c>
      <c r="C73">
        <v>11</v>
      </c>
    </row>
    <row r="75" spans="1:4" ht="12.75">
      <c r="A75">
        <v>1</v>
      </c>
      <c r="B75" t="s">
        <v>28</v>
      </c>
      <c r="C75">
        <v>151</v>
      </c>
      <c r="D75" s="37">
        <f>C75/(C75+C76)</f>
        <v>0.993421052631579</v>
      </c>
    </row>
    <row r="76" spans="1:3" ht="12.75">
      <c r="A76">
        <v>8</v>
      </c>
      <c r="B76" t="s">
        <v>85</v>
      </c>
      <c r="C76">
        <v>1</v>
      </c>
    </row>
    <row r="78" spans="1:4" ht="12.75">
      <c r="A78">
        <v>5</v>
      </c>
      <c r="B78" t="s">
        <v>29</v>
      </c>
      <c r="C78">
        <v>146</v>
      </c>
      <c r="D78" s="37">
        <f>C78/(C78+C79)</f>
        <v>0.9605263157894737</v>
      </c>
    </row>
    <row r="79" spans="1:3" ht="12.75">
      <c r="A79">
        <v>4</v>
      </c>
      <c r="B79" t="s">
        <v>45</v>
      </c>
      <c r="C79">
        <v>6</v>
      </c>
    </row>
    <row r="81" spans="1:4" ht="12.75">
      <c r="A81">
        <v>3</v>
      </c>
      <c r="B81" t="s">
        <v>30</v>
      </c>
      <c r="C81">
        <v>152</v>
      </c>
      <c r="D81" s="37">
        <f>C81/(C81+C82)</f>
        <v>1</v>
      </c>
    </row>
    <row r="83" spans="1:4" ht="12.75">
      <c r="A83">
        <v>2</v>
      </c>
      <c r="B83" t="s">
        <v>31</v>
      </c>
      <c r="C83">
        <v>148</v>
      </c>
      <c r="D83" s="37">
        <f>C83/(C83+C84)</f>
        <v>0.9736842105263158</v>
      </c>
    </row>
    <row r="84" spans="1:3" ht="12.75">
      <c r="A84">
        <v>7</v>
      </c>
      <c r="B84" t="s">
        <v>87</v>
      </c>
      <c r="C84">
        <v>4</v>
      </c>
    </row>
    <row r="86" ht="12.75">
      <c r="A86" s="1" t="s">
        <v>32</v>
      </c>
    </row>
    <row r="88" spans="1:4" ht="12.75">
      <c r="A88">
        <v>1</v>
      </c>
      <c r="B88" t="s">
        <v>1</v>
      </c>
      <c r="C88">
        <v>152</v>
      </c>
      <c r="D88" s="37">
        <f>C88/(C88+C89)</f>
        <v>1</v>
      </c>
    </row>
    <row r="90" spans="1:4" ht="12.75">
      <c r="A90">
        <v>3</v>
      </c>
      <c r="B90" t="s">
        <v>3</v>
      </c>
      <c r="C90">
        <v>149</v>
      </c>
      <c r="D90" s="37">
        <f>C90/(C90+C91)</f>
        <v>0.9802631578947368</v>
      </c>
    </row>
    <row r="91" spans="1:3" ht="12.75">
      <c r="A91">
        <v>2</v>
      </c>
      <c r="B91" t="s">
        <v>4</v>
      </c>
      <c r="C91">
        <v>3</v>
      </c>
    </row>
    <row r="93" spans="1:4" ht="12.75">
      <c r="A93">
        <v>1</v>
      </c>
      <c r="B93" t="s">
        <v>5</v>
      </c>
      <c r="C93">
        <v>152</v>
      </c>
      <c r="D93" s="37">
        <f>C93/(C93+C94)</f>
        <v>1</v>
      </c>
    </row>
    <row r="95" spans="1:4" ht="12.75">
      <c r="A95">
        <v>3</v>
      </c>
      <c r="B95" t="s">
        <v>7</v>
      </c>
      <c r="C95">
        <v>126</v>
      </c>
      <c r="D95" s="37">
        <f>C95/(C95+C96)</f>
        <v>0.8289473684210527</v>
      </c>
    </row>
    <row r="96" spans="1:3" ht="12.75">
      <c r="A96">
        <v>2</v>
      </c>
      <c r="B96" t="s">
        <v>8</v>
      </c>
      <c r="C96">
        <v>26</v>
      </c>
    </row>
    <row r="98" spans="1:4" ht="12.75">
      <c r="A98">
        <v>1</v>
      </c>
      <c r="B98" t="s">
        <v>9</v>
      </c>
      <c r="C98">
        <v>147</v>
      </c>
      <c r="D98" s="37">
        <f>C98/(C98+C99+C100)</f>
        <v>0.9671052631578947</v>
      </c>
    </row>
    <row r="99" spans="1:3" ht="12.75">
      <c r="A99">
        <v>5</v>
      </c>
      <c r="B99" t="s">
        <v>10</v>
      </c>
      <c r="C99">
        <v>4</v>
      </c>
    </row>
    <row r="100" spans="1:3" ht="12.75">
      <c r="A100">
        <v>4</v>
      </c>
      <c r="B100" t="s">
        <v>48</v>
      </c>
      <c r="C100">
        <v>1</v>
      </c>
    </row>
    <row r="102" spans="1:4" ht="12.75">
      <c r="A102">
        <v>2</v>
      </c>
      <c r="B102" t="s">
        <v>12</v>
      </c>
      <c r="C102">
        <v>78</v>
      </c>
      <c r="D102" s="37">
        <f>C102/(C102+C103+C104)</f>
        <v>0.5131578947368421</v>
      </c>
    </row>
    <row r="103" spans="1:4" ht="12.75">
      <c r="A103">
        <v>6</v>
      </c>
      <c r="B103" t="s">
        <v>47</v>
      </c>
      <c r="C103">
        <v>73</v>
      </c>
      <c r="D103" s="37">
        <f>C103/(C102+C103+C104)</f>
        <v>0.48026315789473684</v>
      </c>
    </row>
    <row r="104" spans="1:3" ht="12.75">
      <c r="A104">
        <v>3</v>
      </c>
      <c r="B104" t="s">
        <v>42</v>
      </c>
      <c r="C104">
        <v>1</v>
      </c>
    </row>
    <row r="106" spans="1:4" ht="12.75">
      <c r="A106">
        <v>4</v>
      </c>
      <c r="B106" t="s">
        <v>14</v>
      </c>
      <c r="C106">
        <v>127</v>
      </c>
      <c r="D106" s="37">
        <f>C106/(C106+C107+C108)</f>
        <v>0.8355263157894737</v>
      </c>
    </row>
    <row r="107" spans="1:4" ht="12.75">
      <c r="A107">
        <v>1</v>
      </c>
      <c r="B107" t="s">
        <v>13</v>
      </c>
      <c r="C107">
        <v>24</v>
      </c>
      <c r="D107" s="37">
        <f>C107/(C106+C107+C108)</f>
        <v>0.15789473684210525</v>
      </c>
    </row>
    <row r="108" spans="1:3" ht="12.75">
      <c r="A108">
        <v>5</v>
      </c>
      <c r="B108" t="s">
        <v>54</v>
      </c>
      <c r="C108">
        <v>1</v>
      </c>
    </row>
    <row r="110" spans="1:4" ht="12.75">
      <c r="A110">
        <v>3</v>
      </c>
      <c r="B110" t="s">
        <v>15</v>
      </c>
      <c r="C110">
        <v>124</v>
      </c>
      <c r="D110" s="37">
        <f>C110/(C110+C111)</f>
        <v>0.8157894736842105</v>
      </c>
    </row>
    <row r="111" spans="1:3" ht="12.75">
      <c r="A111">
        <v>2</v>
      </c>
      <c r="B111" t="s">
        <v>16</v>
      </c>
      <c r="C111">
        <v>28</v>
      </c>
    </row>
    <row r="113" spans="1:4" ht="12.75">
      <c r="A113">
        <v>1</v>
      </c>
      <c r="B113" t="s">
        <v>17</v>
      </c>
      <c r="C113">
        <v>146</v>
      </c>
      <c r="D113" s="37">
        <f>C113/(C113+C114)</f>
        <v>0.9605263157894737</v>
      </c>
    </row>
    <row r="114" spans="1:3" ht="12.75">
      <c r="A114">
        <v>4</v>
      </c>
      <c r="B114" t="s">
        <v>18</v>
      </c>
      <c r="C114">
        <v>6</v>
      </c>
    </row>
    <row r="116" spans="1:4" ht="12.75">
      <c r="A116">
        <v>2</v>
      </c>
      <c r="B116" t="s">
        <v>20</v>
      </c>
      <c r="C116">
        <v>152</v>
      </c>
      <c r="D116" s="37">
        <f>C116/(C116+C117)</f>
        <v>1</v>
      </c>
    </row>
    <row r="118" spans="1:4" ht="12.75">
      <c r="A118">
        <v>5</v>
      </c>
      <c r="B118" t="s">
        <v>22</v>
      </c>
      <c r="C118">
        <v>82</v>
      </c>
      <c r="D118" s="37">
        <f>C118/(C118+C119+C120+C121)</f>
        <v>0.5394736842105263</v>
      </c>
    </row>
    <row r="119" spans="1:4" ht="12.75">
      <c r="A119">
        <v>1</v>
      </c>
      <c r="B119" t="s">
        <v>21</v>
      </c>
      <c r="C119">
        <v>51</v>
      </c>
      <c r="D119" s="37">
        <f>C119/(C118+C119+C120+C121)</f>
        <v>0.3355263157894737</v>
      </c>
    </row>
    <row r="120" spans="1:3" ht="12.75">
      <c r="A120">
        <v>4</v>
      </c>
      <c r="B120" t="s">
        <v>43</v>
      </c>
      <c r="C120">
        <v>15</v>
      </c>
    </row>
    <row r="121" spans="1:3" ht="12.75">
      <c r="A121">
        <v>8</v>
      </c>
      <c r="B121" t="s">
        <v>52</v>
      </c>
      <c r="C121">
        <v>4</v>
      </c>
    </row>
    <row r="123" spans="1:4" ht="12.75">
      <c r="A123">
        <v>3</v>
      </c>
      <c r="B123" t="s">
        <v>23</v>
      </c>
      <c r="C123">
        <v>125</v>
      </c>
      <c r="D123" s="37">
        <f>C123/(C123+C124)</f>
        <v>0.8223684210526315</v>
      </c>
    </row>
    <row r="124" spans="1:3" ht="12.75">
      <c r="A124">
        <v>2</v>
      </c>
      <c r="B124" t="s">
        <v>24</v>
      </c>
      <c r="C124">
        <v>27</v>
      </c>
    </row>
    <row r="126" spans="1:4" ht="12.75">
      <c r="A126">
        <v>1</v>
      </c>
      <c r="B126" t="s">
        <v>25</v>
      </c>
      <c r="C126">
        <v>150</v>
      </c>
      <c r="D126" s="37">
        <f>C126/(C126+C127)</f>
        <v>0.9868421052631579</v>
      </c>
    </row>
    <row r="127" spans="1:3" ht="12.75">
      <c r="A127">
        <v>5</v>
      </c>
      <c r="B127" t="s">
        <v>26</v>
      </c>
      <c r="C127">
        <v>2</v>
      </c>
    </row>
    <row r="129" spans="1:4" ht="12.75">
      <c r="A129">
        <v>3</v>
      </c>
      <c r="B129" t="s">
        <v>27</v>
      </c>
      <c r="C129">
        <v>137</v>
      </c>
      <c r="D129" s="37">
        <f>C129/(C129+C130)</f>
        <v>0.9013157894736842</v>
      </c>
    </row>
    <row r="130" spans="1:3" ht="12.75">
      <c r="A130">
        <v>2</v>
      </c>
      <c r="B130" t="s">
        <v>33</v>
      </c>
      <c r="C130">
        <v>15</v>
      </c>
    </row>
    <row r="132" spans="1:4" ht="12.75">
      <c r="A132">
        <v>1</v>
      </c>
      <c r="B132" t="s">
        <v>28</v>
      </c>
      <c r="C132">
        <v>151</v>
      </c>
      <c r="D132" s="37">
        <f>C132/(C132+C133)</f>
        <v>0.993421052631579</v>
      </c>
    </row>
    <row r="133" spans="1:3" ht="12.75">
      <c r="A133">
        <v>8</v>
      </c>
      <c r="B133" t="s">
        <v>85</v>
      </c>
      <c r="C133">
        <v>1</v>
      </c>
    </row>
    <row r="135" spans="1:4" ht="12.75">
      <c r="A135">
        <v>3</v>
      </c>
      <c r="B135" t="s">
        <v>30</v>
      </c>
      <c r="C135">
        <v>135</v>
      </c>
      <c r="D135" s="37">
        <f>C135/(C135+C136)</f>
        <v>0.8881578947368421</v>
      </c>
    </row>
    <row r="136" spans="1:3" ht="12.75">
      <c r="A136">
        <v>2</v>
      </c>
      <c r="B136" t="s">
        <v>31</v>
      </c>
      <c r="C136">
        <v>17</v>
      </c>
    </row>
    <row r="138" ht="12.75">
      <c r="A138" s="1" t="s">
        <v>34</v>
      </c>
    </row>
    <row r="140" spans="1:4" ht="12.75">
      <c r="A140">
        <v>1</v>
      </c>
      <c r="B140" t="s">
        <v>1</v>
      </c>
      <c r="C140">
        <v>150</v>
      </c>
      <c r="D140" s="37">
        <f>C140/(C140+C141)</f>
        <v>0.9868421052631579</v>
      </c>
    </row>
    <row r="141" spans="1:3" ht="12.75">
      <c r="A141">
        <v>3</v>
      </c>
      <c r="B141" t="s">
        <v>3</v>
      </c>
      <c r="C141">
        <v>2</v>
      </c>
    </row>
    <row r="143" spans="1:4" ht="12.75">
      <c r="A143">
        <v>1</v>
      </c>
      <c r="B143" t="s">
        <v>5</v>
      </c>
      <c r="C143">
        <v>151</v>
      </c>
      <c r="D143" s="37">
        <f>C143/(C143+C144)</f>
        <v>0.993421052631579</v>
      </c>
    </row>
    <row r="144" spans="1:3" ht="12.75">
      <c r="A144">
        <v>3</v>
      </c>
      <c r="B144" t="s">
        <v>7</v>
      </c>
      <c r="C144">
        <v>1</v>
      </c>
    </row>
    <row r="146" spans="1:4" ht="12.75">
      <c r="A146">
        <v>1</v>
      </c>
      <c r="B146" t="s">
        <v>9</v>
      </c>
      <c r="C146">
        <v>146</v>
      </c>
      <c r="D146" s="37">
        <f>C146/(C146+C147+C148+C149)</f>
        <v>0.9605263157894737</v>
      </c>
    </row>
    <row r="147" spans="1:3" ht="12.75">
      <c r="A147">
        <v>5</v>
      </c>
      <c r="B147" t="s">
        <v>10</v>
      </c>
      <c r="C147">
        <v>4</v>
      </c>
    </row>
    <row r="148" spans="1:3" ht="12.75">
      <c r="A148">
        <v>2</v>
      </c>
      <c r="B148" t="s">
        <v>12</v>
      </c>
      <c r="C148">
        <v>1</v>
      </c>
    </row>
    <row r="149" spans="1:3" ht="12.75">
      <c r="A149">
        <v>4</v>
      </c>
      <c r="B149" t="s">
        <v>48</v>
      </c>
      <c r="C149">
        <v>1</v>
      </c>
    </row>
    <row r="151" spans="1:4" ht="12.75">
      <c r="A151">
        <v>3</v>
      </c>
      <c r="B151" t="s">
        <v>15</v>
      </c>
      <c r="C151">
        <v>111</v>
      </c>
      <c r="D151" s="37">
        <f>C151/(C151+C152+C153+C154+C155)</f>
        <v>0.7302631578947368</v>
      </c>
    </row>
    <row r="152" spans="1:4" ht="12.75">
      <c r="A152">
        <v>2</v>
      </c>
      <c r="B152" t="s">
        <v>16</v>
      </c>
      <c r="C152">
        <v>22</v>
      </c>
      <c r="D152" s="37">
        <f>C152/(C151+C152+C153+C154+C155)</f>
        <v>0.14473684210526316</v>
      </c>
    </row>
    <row r="153" spans="1:4" ht="12.75">
      <c r="A153">
        <v>4</v>
      </c>
      <c r="B153" t="s">
        <v>14</v>
      </c>
      <c r="C153">
        <v>13</v>
      </c>
      <c r="D153" s="37">
        <f>C153/(C152+C153+C154+C155+C151)</f>
        <v>0.08552631578947369</v>
      </c>
    </row>
    <row r="154" spans="1:3" ht="12.75">
      <c r="A154">
        <v>1</v>
      </c>
      <c r="B154" t="s">
        <v>13</v>
      </c>
      <c r="C154">
        <v>5</v>
      </c>
    </row>
    <row r="155" spans="1:3" ht="12.75">
      <c r="A155">
        <v>5</v>
      </c>
      <c r="B155" t="s">
        <v>54</v>
      </c>
      <c r="C155">
        <v>1</v>
      </c>
    </row>
    <row r="157" spans="1:4" ht="12.75">
      <c r="A157">
        <v>2</v>
      </c>
      <c r="B157" t="s">
        <v>20</v>
      </c>
      <c r="C157">
        <v>152</v>
      </c>
      <c r="D157" s="37">
        <f>C157/(C157+C158)</f>
        <v>1</v>
      </c>
    </row>
    <row r="159" spans="1:4" ht="12.75">
      <c r="A159">
        <v>3</v>
      </c>
      <c r="B159" t="s">
        <v>23</v>
      </c>
      <c r="C159">
        <v>118</v>
      </c>
      <c r="D159" s="37">
        <f>C159/(C159+C160+C161+C162+C163)</f>
        <v>0.7763157894736842</v>
      </c>
    </row>
    <row r="160" spans="1:4" ht="12.75">
      <c r="A160">
        <v>2</v>
      </c>
      <c r="B160" t="s">
        <v>24</v>
      </c>
      <c r="C160">
        <v>19</v>
      </c>
      <c r="D160" s="37">
        <f>C160/(C159+C160+C161+C162+C163)</f>
        <v>0.125</v>
      </c>
    </row>
    <row r="161" spans="1:4" ht="12.75">
      <c r="A161">
        <v>5</v>
      </c>
      <c r="B161" t="s">
        <v>22</v>
      </c>
      <c r="C161">
        <v>10</v>
      </c>
      <c r="D161" s="37">
        <f>C161/(C160+C161+C162+C163+C159)</f>
        <v>0.06578947368421052</v>
      </c>
    </row>
    <row r="162" spans="1:3" ht="12.75">
      <c r="A162">
        <v>1</v>
      </c>
      <c r="B162" t="s">
        <v>21</v>
      </c>
      <c r="C162">
        <v>3</v>
      </c>
    </row>
    <row r="163" spans="1:3" ht="12.75">
      <c r="A163">
        <v>4</v>
      </c>
      <c r="B163" t="s">
        <v>43</v>
      </c>
      <c r="C163">
        <v>2</v>
      </c>
    </row>
    <row r="165" spans="1:4" ht="12.75">
      <c r="A165">
        <v>1</v>
      </c>
      <c r="B165" t="s">
        <v>25</v>
      </c>
      <c r="C165">
        <v>145</v>
      </c>
      <c r="D165" s="37">
        <f>C165/(C165+C166+C167)</f>
        <v>0.9539473684210527</v>
      </c>
    </row>
    <row r="166" spans="1:3" ht="12.75">
      <c r="A166">
        <v>3</v>
      </c>
      <c r="B166" t="s">
        <v>27</v>
      </c>
      <c r="C166">
        <v>5</v>
      </c>
    </row>
    <row r="167" spans="1:3" ht="12.75">
      <c r="A167">
        <v>5</v>
      </c>
      <c r="B167" t="s">
        <v>26</v>
      </c>
      <c r="C167">
        <v>2</v>
      </c>
    </row>
    <row r="169" spans="1:4" ht="12.75">
      <c r="A169">
        <v>1</v>
      </c>
      <c r="B169" t="s">
        <v>28</v>
      </c>
      <c r="C169">
        <v>150</v>
      </c>
      <c r="D169" s="37">
        <f>C169/(C169+C170+C171)</f>
        <v>0.9868421052631579</v>
      </c>
    </row>
    <row r="170" spans="1:3" ht="12.75">
      <c r="A170">
        <v>3</v>
      </c>
      <c r="B170" t="s">
        <v>30</v>
      </c>
      <c r="C170">
        <v>1</v>
      </c>
    </row>
    <row r="171" spans="1:3" ht="12.75">
      <c r="A171">
        <v>8</v>
      </c>
      <c r="B171" t="s">
        <v>85</v>
      </c>
      <c r="C171">
        <v>1</v>
      </c>
    </row>
    <row r="173" ht="12.75">
      <c r="A173" s="1" t="s">
        <v>35</v>
      </c>
    </row>
    <row r="175" spans="1:4" ht="12.75">
      <c r="A175">
        <v>1</v>
      </c>
      <c r="B175" t="s">
        <v>5</v>
      </c>
      <c r="C175">
        <v>104</v>
      </c>
      <c r="D175" s="37">
        <f>C175/(C175+C176)</f>
        <v>0.6842105263157895</v>
      </c>
    </row>
    <row r="176" spans="1:3" ht="12.75">
      <c r="A176">
        <v>1</v>
      </c>
      <c r="B176" t="s">
        <v>1</v>
      </c>
      <c r="C176">
        <v>48</v>
      </c>
    </row>
    <row r="178" spans="1:4" ht="12.75">
      <c r="A178">
        <v>1</v>
      </c>
      <c r="B178" t="s">
        <v>9</v>
      </c>
      <c r="C178">
        <v>120</v>
      </c>
      <c r="D178" s="37">
        <f>C178/(C178+C179+C180+C181)</f>
        <v>0.7894736842105263</v>
      </c>
    </row>
    <row r="179" spans="1:4" ht="12.75">
      <c r="A179">
        <v>1</v>
      </c>
      <c r="B179" t="s">
        <v>15</v>
      </c>
      <c r="C179">
        <v>29</v>
      </c>
      <c r="D179" s="37">
        <f>C179/(C178+C179+C180+C181)</f>
        <v>0.19078947368421054</v>
      </c>
    </row>
    <row r="180" spans="1:3" ht="12.75">
      <c r="A180">
        <v>4</v>
      </c>
      <c r="B180" t="s">
        <v>14</v>
      </c>
      <c r="C180">
        <v>2</v>
      </c>
    </row>
    <row r="181" spans="1:3" ht="12.75">
      <c r="A181">
        <v>2</v>
      </c>
      <c r="B181" t="s">
        <v>12</v>
      </c>
      <c r="C181">
        <v>1</v>
      </c>
    </row>
    <row r="183" spans="1:4" ht="12.75">
      <c r="A183">
        <v>1</v>
      </c>
      <c r="B183" t="s">
        <v>20</v>
      </c>
      <c r="C183">
        <v>151</v>
      </c>
      <c r="D183" s="37">
        <f>C183/(C183+C184)</f>
        <v>0.993421052631579</v>
      </c>
    </row>
    <row r="184" spans="1:3" ht="12.75">
      <c r="A184">
        <v>1</v>
      </c>
      <c r="B184" t="s">
        <v>117</v>
      </c>
      <c r="C184">
        <v>1</v>
      </c>
    </row>
    <row r="186" spans="1:4" ht="12.75">
      <c r="A186">
        <v>1</v>
      </c>
      <c r="B186" t="s">
        <v>28</v>
      </c>
      <c r="C186">
        <v>133</v>
      </c>
      <c r="D186" s="37">
        <f>C186/(C186+C187+C188)</f>
        <v>0.875</v>
      </c>
    </row>
    <row r="187" spans="1:4" ht="12.75">
      <c r="A187">
        <v>1</v>
      </c>
      <c r="B187" t="s">
        <v>25</v>
      </c>
      <c r="C187">
        <v>18</v>
      </c>
      <c r="D187" s="37">
        <f>C187/(C186+C187+C188)</f>
        <v>0.11842105263157894</v>
      </c>
    </row>
    <row r="188" spans="1:3" ht="12.75">
      <c r="A188">
        <v>8</v>
      </c>
      <c r="B188" t="s">
        <v>85</v>
      </c>
      <c r="C188">
        <v>1</v>
      </c>
    </row>
    <row r="190" ht="12.75">
      <c r="A190" s="1" t="s">
        <v>36</v>
      </c>
    </row>
    <row r="192" spans="1:4" ht="12.75">
      <c r="A192">
        <v>1</v>
      </c>
      <c r="B192" t="s">
        <v>5</v>
      </c>
      <c r="C192">
        <v>103</v>
      </c>
      <c r="D192" s="37">
        <f>C192/(C192+C193+C194)</f>
        <v>0.6776315789473685</v>
      </c>
    </row>
    <row r="193" spans="1:4" ht="12.75">
      <c r="A193">
        <v>1</v>
      </c>
      <c r="B193" t="s">
        <v>1</v>
      </c>
      <c r="C193">
        <v>48</v>
      </c>
      <c r="D193" s="37">
        <f>C193/(C192+C193+C194)</f>
        <v>0.3157894736842105</v>
      </c>
    </row>
    <row r="194" spans="1:3" ht="12.75">
      <c r="A194">
        <v>1</v>
      </c>
      <c r="B194" t="s">
        <v>9</v>
      </c>
      <c r="C194">
        <v>1</v>
      </c>
    </row>
    <row r="196" spans="1:4" ht="12.75">
      <c r="A196">
        <v>2</v>
      </c>
      <c r="B196" t="s">
        <v>20</v>
      </c>
      <c r="C196">
        <v>128</v>
      </c>
      <c r="D196" s="37">
        <f>C196/(C196+C197+C198)</f>
        <v>0.8421052631578947</v>
      </c>
    </row>
    <row r="197" spans="1:4" ht="12.75">
      <c r="A197">
        <v>1</v>
      </c>
      <c r="B197" t="s">
        <v>28</v>
      </c>
      <c r="C197">
        <v>21</v>
      </c>
      <c r="D197" s="37">
        <f>C197/(C196+C197+C198)</f>
        <v>0.13815789473684212</v>
      </c>
    </row>
    <row r="198" spans="1:3" ht="12.75">
      <c r="A198">
        <v>1</v>
      </c>
      <c r="B198" t="s">
        <v>25</v>
      </c>
      <c r="C198">
        <v>3</v>
      </c>
    </row>
    <row r="200" ht="12.75">
      <c r="A200" s="1" t="s">
        <v>37</v>
      </c>
    </row>
    <row r="202" spans="1:4" ht="12.75">
      <c r="A202">
        <v>1</v>
      </c>
      <c r="B202" t="s">
        <v>5</v>
      </c>
      <c r="C202">
        <v>87</v>
      </c>
      <c r="D202" s="37">
        <f>C202/(C202+C203+C204+C205+C206+C207)</f>
        <v>0.5723684210526315</v>
      </c>
    </row>
    <row r="203" spans="1:4" ht="12.75">
      <c r="A203">
        <v>2</v>
      </c>
      <c r="B203" t="s">
        <v>20</v>
      </c>
      <c r="C203">
        <v>39</v>
      </c>
      <c r="D203" s="37">
        <f>C203/(C202+C203+C204+C205+C206+C207)</f>
        <v>0.2565789473684211</v>
      </c>
    </row>
    <row r="204" spans="1:4" ht="12.75">
      <c r="A204">
        <v>1</v>
      </c>
      <c r="B204" t="s">
        <v>1</v>
      </c>
      <c r="C204">
        <v>16</v>
      </c>
      <c r="D204" s="37">
        <f>C204/(C203+C204+C205+C206+C207+C202)</f>
        <v>0.10526315789473684</v>
      </c>
    </row>
    <row r="205" spans="1:3" ht="12.75">
      <c r="A205">
        <v>1</v>
      </c>
      <c r="B205" t="s">
        <v>28</v>
      </c>
      <c r="C205">
        <v>7</v>
      </c>
    </row>
    <row r="206" spans="1:3" ht="12.75">
      <c r="A206">
        <v>1</v>
      </c>
      <c r="B206" t="s">
        <v>25</v>
      </c>
      <c r="C206">
        <v>2</v>
      </c>
    </row>
    <row r="207" spans="1:3" ht="12.75">
      <c r="A207">
        <v>1</v>
      </c>
      <c r="B207" t="s">
        <v>9</v>
      </c>
      <c r="C207">
        <v>1</v>
      </c>
    </row>
    <row r="209" ht="12.75">
      <c r="A209" s="1" t="s">
        <v>38</v>
      </c>
    </row>
    <row r="211" spans="1:4" ht="12.75">
      <c r="A211">
        <v>0</v>
      </c>
      <c r="B211" t="s">
        <v>39</v>
      </c>
      <c r="C211">
        <v>124</v>
      </c>
      <c r="D211" s="37">
        <f>C211/(C211+C212)</f>
        <v>0.8157894736842105</v>
      </c>
    </row>
    <row r="212" spans="1:3" ht="12.75">
      <c r="A212">
        <v>0</v>
      </c>
      <c r="B212" t="s">
        <v>49</v>
      </c>
      <c r="C212">
        <v>28</v>
      </c>
    </row>
    <row r="214" spans="1:4" ht="12.75">
      <c r="A214">
        <v>0</v>
      </c>
      <c r="B214" t="s">
        <v>40</v>
      </c>
      <c r="C214">
        <v>134</v>
      </c>
      <c r="D214" s="37">
        <f>C214/(C214+C215+C216+C217)</f>
        <v>0.881578947368421</v>
      </c>
    </row>
    <row r="215" spans="1:4" ht="12.75">
      <c r="A215">
        <v>1</v>
      </c>
      <c r="B215" t="s">
        <v>5</v>
      </c>
      <c r="C215">
        <v>15</v>
      </c>
      <c r="D215" s="37">
        <f>C215/(C214+C215+C216+C217)</f>
        <v>0.09868421052631579</v>
      </c>
    </row>
    <row r="216" spans="1:3" ht="12.75">
      <c r="A216">
        <v>2</v>
      </c>
      <c r="B216" t="s">
        <v>20</v>
      </c>
      <c r="C216">
        <v>2</v>
      </c>
    </row>
    <row r="217" spans="1:3" ht="12.75">
      <c r="A217">
        <v>1</v>
      </c>
      <c r="B217" t="s">
        <v>1</v>
      </c>
      <c r="C217">
        <v>1</v>
      </c>
    </row>
    <row r="219" ht="12.75">
      <c r="A219" s="1" t="s">
        <v>41</v>
      </c>
    </row>
    <row r="221" spans="1:4" ht="12.75">
      <c r="A221">
        <v>0</v>
      </c>
      <c r="B221" t="s">
        <v>39</v>
      </c>
      <c r="C221">
        <v>123</v>
      </c>
      <c r="D221" s="37">
        <f>C221/(C221+C222+C223)</f>
        <v>0.8092105263157895</v>
      </c>
    </row>
    <row r="222" spans="1:4" ht="12.75">
      <c r="A222">
        <v>0</v>
      </c>
      <c r="B222" t="s">
        <v>49</v>
      </c>
      <c r="C222">
        <v>28</v>
      </c>
      <c r="D222" s="37">
        <f>C222/(C221+C222+C223)</f>
        <v>0.18421052631578946</v>
      </c>
    </row>
    <row r="223" spans="1:3" ht="12.75">
      <c r="A223">
        <v>0</v>
      </c>
      <c r="B223" t="s">
        <v>40</v>
      </c>
      <c r="C223">
        <v>1</v>
      </c>
    </row>
  </sheetData>
  <printOptions/>
  <pageMargins left="0.75" right="0.75" top="1" bottom="1" header="0.4921259845" footer="0.492125984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Normand Laplante</dc:creator>
  <cp:keywords/>
  <dc:description/>
  <cp:lastModifiedBy>Computer Services</cp:lastModifiedBy>
  <dcterms:created xsi:type="dcterms:W3CDTF">2005-06-29T12:15:01Z</dcterms:created>
  <dcterms:modified xsi:type="dcterms:W3CDTF">2005-07-21T14:13:53Z</dcterms:modified>
  <cp:category/>
  <cp:version/>
  <cp:contentType/>
  <cp:contentStatus/>
</cp:coreProperties>
</file>